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716" documentId="13_ncr:1_{F6CB121F-512D-4AA6-A0C1-0FB36C537598}" xr6:coauthVersionLast="47" xr6:coauthVersionMax="47" xr10:uidLastSave="{47CD2484-C059-4162-8271-DEE9B13AABB2}"/>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B7" i="2"/>
  <c r="J6" i="6"/>
  <c r="J7" i="6"/>
  <c r="J8" i="6"/>
  <c r="J9" i="6"/>
  <c r="J10" i="6"/>
  <c r="J11" i="6"/>
  <c r="J12" i="6"/>
  <c r="J13" i="6"/>
  <c r="J14"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I11" i="6"/>
  <c r="L11" i="6"/>
  <c r="B12" i="6"/>
  <c r="G12" i="6"/>
  <c r="I12" i="6"/>
  <c r="L12" i="6"/>
  <c r="B13" i="6"/>
  <c r="G13" i="6"/>
  <c r="I13" i="6"/>
  <c r="L13" i="6"/>
  <c r="B14" i="6"/>
  <c r="G14" i="6"/>
  <c r="I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<sst xmlns="http://schemas.openxmlformats.org/spreadsheetml/2006/main" count="178590" uniqueCount="39077">
  <si>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</si>
  <si>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</si>
  <si>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</si>
  <si>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</si>
  <si>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</si>
  <si>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</si>
  <si>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</si>
  <si>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</si>
  <si>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</si>
  <si>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</si>
  <si>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</si>
  <si>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</si>
  <si>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</si>
  <si>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</si>
  <si>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</si>
  <si>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</si>
  <si>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</si>
  <si>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</si>
  <si>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</si>
  <si>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</si>
  <si>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</si>
  <si>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</si>
  <si>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</si>
  <si>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</si>
  <si>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</si>
  <si>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</si>
  <si>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</si>
  <si>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</si>
  <si>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</si>
  <si>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</si>
  <si>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</si>
  <si>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</si>
  <si>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</si>
  <si>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</si>
  <si>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</si>
  <si>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</si>
  <si>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</si>
  <si>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</si>
  <si>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</si>
  <si>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</si>
  <si>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</si>
  <si>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</si>
  <si>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</si>
  <si>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</si>
  <si>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</si>
  <si>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</si>
  <si>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</si>
  <si>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</si>
  <si>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</si>
  <si>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</si>
  <si>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</si>
  <si>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</si>
  <si>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</si>
  <si>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</si>
  <si>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</si>
  <si>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</si>
  <si>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</si>
  <si>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</si>
  <si>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</si>
  <si>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</si>
  <si>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</si>
  <si>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</si>
  <si>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</si>
  <si>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</si>
  <si>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</si>
  <si>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</si>
  <si>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</si>
  <si>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</si>
  <si>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</si>
  <si>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</si>
  <si>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</si>
  <si>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</si>
  <si>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</si>
  <si>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</si>
  <si>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</si>
  <si>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</si>
  <si>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</si>
  <si>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</si>
  <si>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</si>
  <si>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</si>
  <si>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</si>
  <si>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</si>
  <si>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</si>
  <si>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</si>
  <si>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</si>
  <si>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</si>
  <si>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</si>
  <si>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</si>
  <si>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</si>
  <si>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</si>
  <si>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</si>
  <si>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</si>
  <si>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</si>
  <si>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</si>
  <si>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</si>
  <si>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</si>
  <si>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</si>
  <si>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</si>
  <si>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</si>
  <si>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</si>
  <si>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</si>
  <si>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</si>
  <si>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</si>
  <si>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</si>
  <si>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</si>
  <si>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</si>
  <si>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</si>
  <si>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</si>
  <si>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</si>
  <si>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</si>
  <si>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</si>
  <si>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</si>
  <si>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</si>
  <si>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</si>
  <si>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</si>
  <si>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</si>
  <si>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</si>
  <si>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</si>
  <si>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</si>
  <si>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</si>
  <si>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</si>
  <si>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</si>
  <si>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</si>
  <si>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</si>
  <si>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</si>
  <si>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</si>
  <si>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</si>
  <si>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</si>
  <si>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</si>
  <si>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</si>
  <si>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</si>
  <si>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</si>
  <si>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</si>
  <si>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</si>
  <si>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</si>
  <si>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</si>
  <si>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</si>
  <si>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</si>
  <si>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</si>
  <si>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</si>
  <si>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</si>
  <si>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</si>
  <si>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</si>
  <si>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</si>
  <si>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</si>
  <si>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</si>
  <si>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</si>
  <si>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</si>
  <si>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</si>
  <si>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</si>
  <si>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</si>
  <si>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</si>
  <si>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</si>
  <si>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</si>
  <si>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</si>
  <si>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</si>
  <si>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</si>
  <si>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</si>
  <si>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</si>
  <si>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</si>
  <si>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</si>
  <si>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</si>
  <si>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</si>
  <si>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</si>
  <si>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</si>
  <si>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</si>
  <si>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</si>
  <si>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</si>
  <si>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</si>
  <si>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</si>
  <si>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</si>
  <si>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</si>
  <si>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</si>
  <si>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</si>
  <si>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</si>
  <si>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</si>
  <si>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</si>
  <si>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</si>
  <si>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</si>
  <si>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</si>
  <si>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</si>
  <si>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</si>
  <si>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</si>
  <si>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</si>
  <si>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</si>
  <si>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</si>
  <si>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</si>
  <si>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</si>
  <si>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</si>
  <si>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</si>
  <si>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</si>
  <si>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</si>
  <si>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</si>
  <si>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</si>
  <si>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</si>
  <si>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</si>
  <si>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</si>
  <si>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</si>
  <si>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</si>
  <si>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</si>
  <si>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</si>
  <si>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</si>
  <si>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</si>
  <si>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</si>
  <si>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</si>
  <si>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</si>
  <si>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</si>
  <si>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</si>
  <si>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</si>
  <si>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</si>
  <si>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</si>
  <si>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</si>
  <si>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</si>
  <si>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</si>
  <si>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</si>
  <si>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</si>
  <si>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</si>
  <si>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</si>
  <si>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</si>
  <si>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</si>
  <si>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</si>
  <si>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</si>
  <si>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</si>
  <si>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</si>
  <si>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</si>
  <si>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</si>
  <si>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</si>
  <si>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</si>
  <si>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</si>
  <si>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</si>
  <si>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</si>
  <si>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</si>
  <si>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</si>
  <si>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</si>
  <si>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</si>
  <si>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</si>
  <si>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</si>
  <si>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</si>
  <si>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</si>
  <si>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</si>
  <si>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</si>
  <si>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</si>
  <si>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</si>
  <si>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</si>
  <si>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</si>
  <si>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</si>
  <si>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</si>
  <si>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</si>
  <si>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</si>
  <si>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</si>
  <si>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</si>
  <si>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</si>
  <si>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</si>
  <si>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</si>
  <si>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</si>
  <si>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</si>
  <si>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</si>
  <si>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</si>
  <si>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</si>
  <si>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</si>
  <si>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</si>
  <si>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</si>
  <si>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</si>
  <si>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</si>
  <si>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</si>
  <si>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</si>
  <si>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</si>
  <si>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</si>
  <si>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</si>
  <si>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</si>
  <si>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</si>
  <si>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</si>
  <si>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</si>
  <si>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</si>
  <si>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</si>
  <si>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</si>
  <si>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</si>
  <si>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</si>
  <si>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</si>
  <si>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</si>
  <si>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</si>
  <si>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</si>
  <si>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</si>
  <si>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</si>
  <si>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</si>
  <si>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</si>
  <si>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</si>
  <si>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</si>
  <si>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</si>
  <si>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</si>
  <si>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</si>
  <si>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</si>
  <si>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</si>
  <si>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</si>
  <si>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</si>
  <si>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</si>
  <si>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</si>
  <si>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</si>
  <si>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</si>
  <si>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</si>
  <si>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</si>
  <si>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</si>
  <si>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</si>
  <si>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</si>
  <si>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</si>
  <si>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</si>
  <si>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</si>
  <si>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</si>
  <si>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</si>
  <si>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</si>
  <si>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</si>
  <si>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</si>
  <si>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</si>
  <si>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</si>
  <si>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</si>
  <si>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</si>
  <si>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</si>
  <si>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</si>
  <si>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</si>
  <si>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</si>
  <si>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</si>
  <si>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</si>
  <si>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</si>
  <si>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</si>
  <si>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</si>
  <si>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</si>
  <si>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</si>
  <si>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</si>
  <si>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</si>
  <si>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</si>
  <si>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</si>
  <si>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</si>
  <si>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</si>
  <si>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</si>
  <si>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</si>
  <si>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</si>
  <si>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</si>
  <si>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</si>
  <si>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</si>
  <si>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</si>
  <si>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</si>
  <si>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</si>
  <si>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</si>
  <si>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</si>
  <si>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</si>
  <si>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</si>
  <si>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</si>
  <si>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</si>
  <si>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</si>
  <si>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</si>
  <si>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</si>
  <si>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</si>
  <si>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</si>
  <si>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</si>
  <si>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</si>
  <si>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</si>
  <si>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</si>
  <si>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</si>
  <si>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</si>
  <si>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</si>
  <si>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</si>
  <si>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</si>
  <si>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</si>
  <si>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</si>
  <si>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</si>
  <si>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</si>
  <si>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</si>
  <si>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</si>
  <si>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</si>
  <si>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</si>
  <si>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</si>
  <si>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</si>
  <si>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</si>
  <si>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</si>
  <si>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</si>
  <si>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</si>
  <si>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</si>
  <si>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</si>
  <si>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</si>
  <si>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</si>
  <si>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</si>
  <si>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</si>
  <si>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</si>
  <si>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</si>
  <si>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</si>
  <si>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</si>
  <si>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</si>
  <si>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</si>
  <si>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</si>
  <si>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</si>
  <si>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</si>
  <si>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</si>
  <si>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</si>
  <si>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</si>
  <si>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</si>
  <si>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</si>
  <si>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</si>
  <si>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</si>
  <si>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</si>
  <si>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</si>
  <si>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</si>
  <si>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</si>
  <si>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</si>
  <si>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</si>
  <si>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</si>
  <si>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</si>
  <si>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</si>
  <si>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</si>
  <si>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</si>
  <si>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</si>
  <si>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</si>
  <si>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</si>
  <si>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</si>
  <si>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</si>
  <si>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</si>
  <si>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</si>
  <si>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</si>
  <si>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</si>
  <si>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</si>
  <si>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</si>
  <si>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</si>
  <si>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</si>
  <si>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</si>
  <si>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</si>
  <si>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</si>
  <si>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</si>
  <si>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</si>
  <si>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</si>
  <si>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</si>
  <si>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</si>
  <si>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</si>
  <si>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</si>
  <si>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</si>
  <si>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</si>
  <si>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</si>
  <si>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</si>
  <si>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</si>
  <si>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</si>
  <si>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</si>
  <si>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</si>
  <si>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</si>
  <si>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</si>
  <si>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</si>
  <si>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</si>
  <si>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</si>
  <si>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</si>
  <si>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</si>
  <si>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</si>
  <si>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</si>
  <si>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</si>
  <si>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</si>
  <si>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</si>
  <si>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</si>
  <si>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</si>
  <si>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</si>
  <si>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</si>
  <si>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</si>
  <si>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</si>
  <si>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</si>
  <si>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</si>
  <si>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</si>
  <si>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</si>
  <si>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</si>
  <si>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</si>
  <si>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</si>
  <si>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</si>
  <si>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</si>
  <si>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</si>
  <si>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</si>
  <si>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</si>
  <si>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</si>
  <si>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</si>
  <si>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</si>
  <si>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</si>
  <si>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</si>
  <si>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</si>
  <si>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</si>
  <si>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</si>
  <si>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</si>
  <si>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</si>
  <si>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</si>
  <si>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</si>
  <si>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</si>
  <si>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</si>
  <si>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</si>
  <si>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</si>
  <si>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</si>
  <si>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</si>
  <si>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</si>
  <si>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</si>
  <si>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</si>
  <si>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</si>
  <si>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</si>
  <si>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</si>
  <si>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</si>
  <si>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</si>
  <si>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</si>
  <si>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</si>
  <si>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</si>
  <si>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</si>
  <si>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</si>
  <si>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</si>
  <si>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</si>
  <si>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</si>
  <si>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</si>
  <si>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</si>
  <si>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</si>
  <si>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</si>
  <si>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</si>
  <si>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</si>
  <si>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</si>
  <si>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</si>
  <si>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</si>
  <si>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</si>
  <si>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</si>
  <si>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</si>
  <si>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</si>
  <si>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</si>
  <si>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</si>
  <si>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</si>
  <si>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</si>
  <si>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</si>
  <si>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</si>
  <si>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</si>
  <si>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</si>
  <si>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</si>
  <si>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</si>
  <si>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</si>
  <si>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</si>
  <si>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</si>
  <si>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</si>
  <si>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</si>
  <si>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</si>
  <si>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</si>
  <si>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</si>
  <si>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</si>
  <si>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</si>
  <si>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</si>
  <si>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</si>
  <si>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</si>
  <si>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</si>
  <si>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</si>
  <si>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</si>
  <si>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</si>
  <si>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</si>
  <si>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</si>
  <si>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</si>
  <si>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</si>
  <si>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</si>
  <si>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</si>
  <si>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</si>
  <si>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</si>
  <si>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</si>
  <si>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</si>
  <si>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</si>
  <si>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</si>
  <si>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</si>
  <si>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</si>
  <si>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</si>
  <si>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</si>
  <si>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</si>
  <si>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</si>
  <si>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</si>
  <si>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</si>
  <si>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</si>
  <si>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</si>
  <si>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</si>
  <si>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</si>
  <si>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</si>
  <si>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</si>
  <si>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</si>
  <si>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</si>
  <si>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</si>
  <si>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</si>
  <si>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</si>
  <si>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</si>
  <si>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</si>
  <si>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</si>
  <si>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</si>
  <si>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</si>
  <si>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</si>
  <si>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</si>
  <si>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</si>
  <si>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</si>
  <si>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</si>
  <si>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</si>
  <si>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</si>
  <si>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</si>
  <si>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</si>
  <si>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</si>
  <si>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</si>
  <si>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</si>
  <si>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</si>
  <si>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</si>
  <si>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</si>
  <si>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</si>
  <si>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</si>
  <si>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</si>
  <si>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</si>
  <si>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</si>
  <si>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</si>
  <si>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</si>
  <si>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</si>
  <si>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</si>
  <si>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</si>
  <si>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</si>
  <si>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</si>
  <si>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</si>
  <si>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</si>
  <si>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</si>
  <si>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</si>
  <si>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</si>
  <si>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</si>
  <si>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</si>
  <si>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</si>
  <si>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</si>
  <si>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</si>
  <si>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</si>
  <si>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</si>
  <si>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</si>
  <si>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</si>
  <si>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</si>
  <si>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</si>
  <si>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</si>
  <si>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</si>
  <si>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</si>
  <si>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</si>
  <si>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</si>
  <si>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</si>
  <si>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</si>
  <si>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</si>
  <si>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</si>
  <si>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</si>
  <si>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</si>
  <si>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</si>
  <si>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</si>
  <si>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</si>
  <si>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</si>
  <si>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</si>
  <si>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</si>
  <si>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</si>
  <si>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</si>
  <si>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</si>
  <si>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</si>
  <si>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</si>
  <si>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</si>
  <si>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</si>
  <si>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</si>
  <si>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</si>
  <si>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</si>
  <si>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</si>
  <si>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</si>
  <si>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</si>
  <si>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</si>
  <si>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</si>
  <si>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</si>
  <si>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</si>
  <si>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</si>
  <si>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</si>
  <si>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</si>
  <si>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</si>
  <si>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</si>
  <si>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</si>
  <si>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</si>
  <si>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</si>
  <si>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</si>
  <si>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</si>
  <si>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</si>
  <si>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</si>
  <si>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</si>
  <si>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</si>
  <si>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</si>
  <si>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</si>
  <si>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</si>
  <si>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</si>
  <si>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</si>
  <si>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</si>
  <si>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</si>
  <si>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</si>
  <si>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</si>
  <si>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</si>
  <si>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</si>
  <si>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</si>
  <si>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</si>
  <si>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</si>
  <si>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</si>
  <si>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</si>
  <si>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</si>
  <si>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</si>
  <si>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</si>
  <si>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</si>
  <si>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</si>
  <si>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</si>
  <si>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</si>
  <si>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</si>
  <si>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</si>
  <si>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</si>
  <si>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</si>
  <si>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</si>
  <si>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</si>
  <si>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</si>
  <si>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</si>
  <si>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</si>
  <si>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</si>
  <si>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</si>
  <si>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</si>
  <si>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</si>
  <si>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</si>
  <si>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</si>
  <si>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</si>
  <si>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</si>
  <si>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</si>
  <si>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</si>
  <si>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</si>
  <si>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</si>
  <si>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</si>
  <si>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</si>
  <si>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</si>
  <si>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</si>
  <si>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</si>
  <si>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</si>
  <si>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</si>
  <si>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</si>
  <si>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</si>
  <si>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</si>
  <si>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</si>
  <si>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</si>
  <si>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</si>
  <si>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</si>
  <si>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</si>
  <si>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</si>
  <si>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</si>
  <si>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</si>
  <si>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</si>
  <si>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</si>
  <si>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</si>
  <si>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</si>
  <si>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</si>
  <si>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</si>
  <si>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</si>
  <si>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</si>
  <si>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</si>
  <si>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</si>
  <si>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</si>
  <si>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</si>
  <si>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</si>
  <si>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</si>
  <si>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</si>
  <si>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</si>
  <si>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</si>
  <si>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</si>
  <si>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</si>
  <si>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</si>
  <si>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</si>
  <si>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</si>
  <si>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</si>
  <si>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</si>
  <si>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</si>
  <si>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</si>
  <si>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</si>
  <si>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</si>
  <si>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</si>
  <si>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</si>
  <si>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</si>
  <si>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</si>
  <si>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</si>
  <si>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</si>
  <si>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</si>
  <si>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</si>
  <si>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</si>
  <si>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</si>
  <si>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</si>
  <si>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</si>
  <si>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</si>
  <si>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</si>
  <si>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</si>
  <si>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</si>
  <si>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</si>
  <si>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</si>
  <si>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</si>
  <si>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</si>
  <si>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</si>
  <si>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</si>
  <si>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</si>
  <si>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</si>
  <si>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</si>
  <si>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</si>
  <si>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</si>
  <si>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</si>
  <si>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</si>
  <si>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</si>
  <si>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</si>
  <si>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</si>
  <si>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</si>
  <si>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</si>
  <si>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</si>
  <si>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</si>
  <si>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</si>
  <si>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</si>
  <si>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</si>
  <si>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</si>
  <si>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</si>
  <si>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</si>
  <si>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</si>
  <si>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</si>
  <si>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</si>
  <si>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</si>
  <si>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</si>
  <si>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</si>
  <si>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</si>
  <si>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</si>
  <si>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</si>
  <si>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</si>
  <si>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</si>
  <si>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</si>
  <si>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</si>
  <si>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</si>
  <si>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</si>
  <si>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</si>
  <si>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</si>
  <si>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</si>
  <si>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</si>
  <si>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</si>
  <si>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</si>
  <si>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</si>
  <si>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</si>
  <si>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</si>
  <si>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</si>
  <si>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</si>
  <si>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</si>
  <si>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</si>
  <si>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</si>
  <si>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</si>
  <si>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</si>
  <si>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</si>
  <si>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</si>
  <si>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</si>
  <si>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</si>
  <si>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</si>
  <si>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</si>
  <si>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</si>
  <si>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</si>
  <si>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</si>
  <si>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</si>
  <si>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</si>
  <si>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</si>
  <si>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</si>
  <si>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</si>
  <si>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</si>
  <si>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</si>
  <si>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</si>
  <si>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</si>
  <si>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</si>
  <si>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</si>
  <si>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</si>
  <si>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</si>
  <si>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</si>
  <si>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</si>
  <si>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</si>
  <si>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</si>
  <si>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</si>
  <si>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</si>
  <si>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</si>
  <si>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</si>
  <si>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</si>
  <si>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</si>
  <si>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</si>
  <si>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</si>
  <si>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</si>
  <si>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</si>
  <si>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</si>
  <si>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</si>
  <si>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</si>
  <si>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</si>
  <si>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</si>
  <si>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</si>
  <si>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</si>
  <si>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</si>
  <si>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</si>
  <si>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</si>
  <si>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</si>
  <si>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</si>
  <si>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</si>
  <si>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</si>
  <si>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</si>
  <si>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</si>
  <si>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</si>
  <si>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</si>
  <si>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</si>
  <si>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</si>
  <si>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</si>
  <si>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</si>
  <si>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</si>
  <si>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</si>
  <si>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</si>
  <si>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</si>
  <si>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</si>
  <si>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</si>
  <si>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</si>
  <si>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</si>
  <si>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</si>
  <si>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</si>
  <si>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</si>
  <si>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</si>
  <si>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</si>
  <si>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</si>
  <si>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</si>
  <si>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</si>
  <si>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</si>
  <si>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</si>
  <si>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</si>
  <si>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</si>
  <si>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</si>
  <si>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</si>
  <si>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</si>
  <si>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</si>
  <si>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</si>
  <si>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</si>
  <si>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</si>
  <si>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</si>
  <si>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</si>
  <si>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</si>
  <si>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</si>
  <si>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</si>
  <si>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</si>
  <si>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</si>
  <si>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</si>
  <si>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</si>
  <si>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</si>
  <si>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</si>
  <si>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</si>
  <si>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</si>
  <si>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</si>
  <si>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</si>
  <si>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</si>
  <si>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</si>
  <si>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</si>
  <si>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</si>
  <si>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</si>
  <si>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</si>
  <si>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</si>
  <si>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</si>
  <si>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</si>
  <si>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</si>
  <si>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</si>
  <si>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</si>
  <si>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</si>
  <si>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</si>
  <si>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</si>
  <si>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</si>
  <si>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</si>
  <si>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</si>
  <si>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</si>
  <si>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</si>
  <si>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</si>
  <si>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</si>
  <si>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</si>
  <si>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</si>
  <si>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</si>
  <si>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</si>
  <si>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</si>
  <si>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</si>
  <si>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</si>
  <si>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</si>
  <si>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</si>
  <si>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</si>
  <si>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</si>
  <si>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</si>
  <si>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</si>
  <si>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</si>
  <si>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</si>
  <si>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</si>
  <si>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</si>
  <si>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</si>
  <si>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</si>
  <si>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</si>
  <si>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</si>
  <si>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</si>
  <si>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</si>
  <si>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</si>
  <si>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</si>
  <si>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</si>
  <si>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</si>
  <si>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</si>
  <si>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</si>
  <si>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</si>
  <si>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</si>
  <si>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</si>
  <si>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</si>
  <si>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</si>
  <si>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</si>
  <si>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</si>
  <si>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</si>
  <si>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</si>
  <si>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</si>
  <si>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</si>
  <si>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</si>
  <si>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</si>
  <si>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</si>
  <si>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</si>
  <si>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</si>
  <si>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</si>
  <si>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</si>
  <si>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</si>
  <si>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</si>
  <si>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</si>
  <si>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</si>
  <si>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</si>
  <si>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</si>
  <si>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</si>
  <si>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</si>
  <si>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</si>
  <si>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</si>
  <si>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</si>
  <si>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</si>
  <si>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</si>
  <si>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</si>
  <si>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</si>
  <si>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</si>
  <si>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</si>
  <si>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</si>
  <si>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</si>
  <si>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</si>
  <si>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</si>
  <si>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</si>
  <si>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</si>
  <si>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</si>
  <si>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</si>
  <si>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</si>
  <si>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</si>
  <si>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</si>
  <si>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</si>
  <si>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</si>
  <si>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</si>
  <si>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</si>
  <si>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</si>
  <si>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</si>
  <si>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</si>
  <si>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</si>
  <si>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</si>
  <si>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</si>
  <si>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</si>
  <si>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</si>
  <si>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</si>
  <si>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</si>
  <si>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</si>
  <si>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</si>
  <si>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</si>
  <si>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</si>
  <si>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</si>
  <si>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</si>
  <si>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</si>
  <si>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</si>
  <si>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</si>
  <si>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</si>
  <si>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</si>
  <si>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</si>
  <si>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</si>
  <si>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</si>
  <si>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</si>
  <si>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</si>
  <si>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</si>
  <si>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</si>
  <si>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</si>
  <si>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</si>
  <si>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</si>
  <si>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</si>
  <si>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</si>
  <si>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</si>
  <si>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</si>
  <si>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</si>
  <si>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</si>
  <si>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</si>
  <si>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</si>
  <si>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</si>
  <si>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</si>
  <si>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</si>
  <si>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</si>
  <si>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</si>
  <si>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</si>
  <si>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</si>
  <si>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</si>
  <si>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</si>
  <si>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</si>
  <si>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</si>
  <si>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</si>
  <si>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</si>
  <si>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</si>
  <si>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</si>
  <si>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</si>
  <si>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</si>
  <si>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</si>
  <si>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</si>
  <si>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</si>
  <si>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</si>
  <si>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</si>
  <si>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</si>
  <si>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</si>
  <si>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</si>
  <si>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</si>
  <si>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</si>
  <si>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</si>
  <si>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</si>
  <si>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</si>
  <si>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</si>
  <si>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</si>
  <si>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</si>
  <si>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</si>
  <si>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</si>
  <si>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</si>
  <si>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</si>
  <si>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</si>
  <si>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</si>
  <si>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</si>
  <si>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</si>
  <si>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</si>
  <si>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</si>
  <si>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</si>
  <si>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</si>
  <si>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</si>
  <si>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</si>
  <si>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</si>
  <si>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</si>
  <si>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</si>
  <si>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</si>
  <si>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</si>
  <si>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</si>
  <si>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</si>
  <si>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</si>
  <si>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</si>
  <si>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</si>
  <si>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</si>
  <si>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</si>
  <si>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</si>
  <si>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</si>
  <si>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</si>
  <si>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</si>
  <si>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</si>
  <si>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</si>
  <si>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</si>
  <si>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</si>
  <si>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</si>
  <si>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</si>
  <si>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</si>
  <si>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</si>
  <si>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</si>
  <si>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</si>
  <si>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</si>
  <si>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</si>
  <si>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</si>
  <si>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</si>
  <si>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</si>
  <si>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</si>
  <si>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</si>
  <si>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</si>
  <si>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</si>
  <si>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</si>
  <si>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</si>
  <si>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</si>
  <si>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</si>
  <si>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</si>
  <si>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</si>
  <si>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</si>
  <si>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</si>
  <si>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</si>
  <si>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</si>
  <si>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</si>
  <si>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</si>
  <si>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</si>
  <si>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</si>
  <si>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</si>
  <si>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</si>
  <si>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</si>
  <si>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</si>
  <si>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</si>
  <si>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</si>
  <si>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</si>
  <si>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</si>
  <si>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</si>
  <si>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</si>
  <si>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</si>
  <si>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</si>
  <si>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</si>
  <si>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</si>
  <si>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</si>
  <si>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</si>
  <si>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</si>
  <si>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</si>
  <si>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</si>
  <si>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</si>
  <si>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</si>
  <si>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</si>
  <si>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</si>
  <si>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</si>
  <si>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</si>
  <si>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</si>
  <si>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</si>
  <si>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</si>
  <si>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</si>
  <si>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</si>
  <si>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</si>
  <si>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</si>
  <si>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</si>
  <si>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</si>
  <si>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</si>
  <si>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</si>
  <si>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</si>
  <si>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</si>
  <si>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</si>
  <si>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</si>
  <si>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</si>
  <si>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</si>
  <si>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</si>
  <si>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</si>
  <si>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</si>
  <si>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</si>
  <si>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</si>
  <si>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</si>
  <si>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</si>
  <si>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</si>
  <si>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</si>
  <si>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</si>
  <si>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</si>
  <si>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</si>
  <si>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</si>
  <si>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</si>
  <si>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</si>
  <si>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</si>
  <si>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</si>
  <si>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</si>
  <si>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</si>
  <si>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</si>
  <si>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</si>
  <si>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</si>
  <si>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</si>
  <si>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</si>
  <si>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</si>
  <si>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</si>
  <si>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</si>
  <si>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</si>
  <si>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</si>
  <si>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</si>
  <si>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</si>
  <si>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</si>
  <si>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</si>
  <si>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</si>
  <si>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</si>
  <si>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</si>
  <si>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</si>
  <si>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</si>
  <si>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</si>
  <si>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</si>
  <si>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</si>
  <si>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</si>
  <si>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</si>
  <si>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</si>
  <si>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</si>
  <si>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</si>
  <si>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</si>
  <si>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</si>
  <si>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</si>
  <si>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</si>
  <si>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</si>
  <si>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</si>
  <si>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</si>
  <si>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</si>
  <si>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</si>
  <si>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</si>
  <si>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</si>
  <si>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</si>
  <si>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</si>
  <si>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</si>
  <si>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</si>
  <si>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</si>
  <si>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</si>
  <si>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</si>
  <si>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</si>
  <si>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</si>
  <si>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</si>
  <si>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</si>
  <si>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</si>
  <si>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</si>
  <si>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</si>
  <si>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</si>
  <si>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</si>
  <si>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</si>
  <si>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</si>
  <si>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</si>
  <si>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</si>
  <si>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</si>
  <si>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</si>
  <si>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</si>
  <si>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</si>
  <si>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</si>
  <si>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</si>
  <si>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</si>
  <si>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</si>
  <si>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</si>
  <si>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</si>
  <si>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</si>
  <si>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</si>
  <si>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</si>
  <si>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</si>
  <si>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</si>
  <si>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</si>
  <si>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</si>
  <si>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</si>
  <si>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</si>
  <si>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</si>
  <si>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</si>
  <si>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</si>
  <si>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</si>
  <si>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</si>
  <si>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</si>
  <si>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</si>
  <si>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</si>
  <si>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</si>
  <si>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</si>
  <si>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</si>
  <si>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</si>
  <si>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</si>
  <si>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</si>
  <si>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</si>
  <si>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</si>
  <si>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</si>
  <si>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</si>
  <si>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</si>
  <si>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</si>
  <si>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</si>
  <si>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</si>
  <si>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</si>
  <si>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</si>
  <si>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</si>
  <si>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</si>
  <si>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</si>
  <si>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</si>
  <si>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</si>
  <si>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</si>
  <si>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</si>
  <si>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</si>
  <si>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</si>
  <si>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</si>
  <si>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</si>
  <si>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</si>
  <si>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</si>
  <si>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</si>
  <si>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</si>
  <si>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</si>
  <si>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</si>
  <si>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</si>
  <si>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</si>
  <si>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</si>
  <si>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</si>
  <si>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</si>
  <si>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</si>
  <si>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</si>
  <si>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</si>
  <si>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</si>
  <si>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</si>
  <si>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</si>
  <si>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</si>
  <si>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</si>
  <si>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</si>
  <si>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</si>
  <si>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</si>
  <si>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</si>
  <si>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</si>
  <si>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</si>
  <si>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</si>
  <si>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</si>
  <si>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</si>
  <si>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</si>
  <si>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</si>
  <si>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</si>
  <si>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</si>
  <si>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</si>
  <si>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</si>
  <si>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</si>
  <si>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</si>
  <si>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</si>
  <si>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</si>
  <si>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</si>
  <si>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</si>
  <si>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</si>
  <si>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</si>
  <si>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</si>
  <si>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</si>
  <si>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</si>
  <si>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</si>
  <si>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</si>
  <si>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</si>
  <si>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</si>
  <si>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</si>
  <si>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</si>
  <si>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</si>
  <si>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</si>
  <si>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</si>
  <si>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</si>
  <si>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</si>
  <si>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</si>
  <si>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</si>
  <si>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</si>
  <si>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</si>
  <si>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</si>
  <si>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</si>
  <si>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</si>
  <si>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</si>
  <si>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</si>
  <si>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</si>
  <si>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</si>
  <si>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</si>
  <si>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</si>
  <si>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</si>
  <si>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</si>
  <si>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</si>
  <si>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</si>
  <si>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</si>
  <si>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</si>
  <si>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</si>
  <si>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</si>
  <si>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</si>
  <si>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</si>
  <si>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</si>
  <si>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</si>
  <si>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</si>
  <si>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</si>
  <si>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</si>
  <si>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</si>
  <si>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</si>
  <si>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</si>
  <si>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</si>
  <si>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</si>
  <si>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</si>
  <si>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</si>
  <si>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</si>
  <si>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</si>
  <si>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</si>
  <si>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</si>
  <si>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</si>
  <si>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</si>
  <si>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</si>
  <si>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</si>
  <si>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</si>
  <si>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</si>
  <si>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</si>
  <si>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</si>
  <si>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</si>
  <si>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</si>
  <si>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</si>
  <si>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</si>
  <si>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</si>
  <si>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</si>
  <si>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</si>
  <si>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</si>
  <si>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</si>
  <si>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</si>
  <si>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</si>
  <si>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</si>
  <si>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</si>
  <si>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</si>
  <si>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</si>
  <si>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</si>
  <si>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</si>
  <si>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</si>
  <si>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</si>
  <si>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</si>
  <si>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</si>
  <si>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</si>
  <si>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</si>
  <si>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</si>
  <si>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</si>
  <si>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</si>
  <si>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</si>
  <si>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</si>
  <si>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</si>
  <si>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</si>
  <si>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</si>
  <si>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</si>
  <si>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</si>
  <si>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</si>
  <si>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</si>
  <si>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</si>
  <si>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</si>
  <si>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</si>
  <si>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</si>
  <si>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</si>
  <si>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</si>
  <si>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</si>
  <si>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</si>
  <si>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</si>
  <si>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</si>
  <si>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</si>
  <si>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</si>
  <si>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</si>
  <si>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</si>
  <si>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</si>
  <si>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</si>
  <si>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</si>
  <si>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</si>
  <si>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</si>
  <si>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</si>
  <si>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</si>
  <si>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</si>
  <si>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</si>
  <si>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</si>
  <si>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</si>
  <si>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</si>
  <si>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</si>
  <si>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</si>
  <si>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</si>
  <si>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</si>
  <si>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</si>
  <si>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</si>
  <si>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</si>
  <si>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</si>
  <si>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</si>
  <si>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</si>
  <si>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</si>
  <si>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</si>
  <si>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</si>
  <si>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</si>
  <si>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</si>
  <si>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</si>
  <si>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</si>
  <si>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</si>
  <si>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</si>
  <si>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</si>
  <si>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</si>
  <si>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</si>
  <si>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</si>
  <si>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</si>
  <si>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</si>
  <si>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</si>
  <si>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</si>
  <si>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</si>
  <si>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</si>
  <si>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</si>
  <si>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</si>
  <si>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</si>
  <si>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</si>
  <si>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</si>
  <si>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</si>
  <si>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</si>
  <si>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</si>
  <si>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</si>
  <si>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</si>
  <si>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</si>
  <si>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</si>
  <si>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</si>
  <si>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</si>
  <si>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</si>
  <si>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</si>
  <si>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</si>
  <si>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</si>
  <si>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</si>
  <si>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</si>
  <si>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</si>
  <si>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</si>
  <si>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</si>
  <si>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</si>
  <si>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</si>
  <si>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</si>
  <si>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</si>
  <si>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</si>
  <si>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</si>
  <si>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</si>
  <si>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</si>
  <si>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</si>
  <si>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</si>
  <si>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</si>
  <si>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</si>
  <si>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</si>
  <si>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</si>
  <si>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</si>
  <si>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</si>
  <si>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</si>
  <si>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</si>
  <si>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</si>
  <si>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</si>
  <si>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</si>
  <si>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</si>
  <si>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</si>
  <si>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</si>
  <si>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</si>
  <si>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</si>
  <si>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</si>
  <si>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</si>
  <si>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</si>
  <si>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</si>
  <si>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</si>
  <si>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</si>
  <si>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</si>
  <si>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</si>
  <si>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</si>
  <si>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</si>
  <si>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</si>
  <si>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</si>
  <si>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</si>
  <si>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</si>
  <si>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</si>
  <si>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</si>
  <si>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</si>
  <si>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</si>
  <si>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</si>
  <si>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</si>
  <si>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</si>
  <si>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</si>
  <si>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</si>
  <si>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</si>
  <si>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</si>
  <si>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</si>
  <si>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</si>
  <si>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</si>
  <si>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</si>
  <si>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</si>
  <si>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</si>
  <si>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</si>
  <si>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</si>
  <si>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</si>
  <si>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</si>
  <si>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</si>
  <si>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</si>
  <si>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</si>
  <si>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</si>
  <si>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</si>
  <si>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</si>
  <si>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</si>
  <si>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</si>
  <si>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</si>
  <si>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</si>
  <si>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</si>
  <si>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</si>
  <si>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</si>
  <si>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</si>
  <si>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</si>
  <si>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</si>
  <si>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</si>
  <si>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</si>
  <si>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</si>
  <si>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</si>
  <si>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</si>
  <si>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</si>
  <si>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</si>
  <si>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</si>
  <si>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</si>
  <si>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</si>
  <si>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</si>
  <si>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</si>
  <si>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</si>
  <si>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</si>
  <si>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</si>
  <si>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</si>
  <si>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</si>
  <si>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</si>
  <si>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</si>
  <si>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</si>
  <si>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</si>
  <si>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</si>
  <si>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</si>
  <si>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</si>
  <si>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</si>
  <si>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</si>
  <si>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</si>
  <si>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</si>
  <si>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</si>
  <si>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</si>
  <si>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</si>
  <si>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</si>
  <si>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</si>
  <si>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</si>
  <si>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</si>
  <si>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</si>
  <si>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</si>
  <si>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</si>
  <si>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</si>
  <si>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</si>
  <si>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</si>
  <si>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</si>
  <si>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</si>
  <si>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</si>
  <si>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</si>
  <si>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</si>
  <si>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</si>
  <si>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</si>
  <si>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</si>
  <si>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</si>
  <si>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</si>
  <si>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</si>
  <si>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</si>
  <si>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</si>
  <si>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</si>
  <si>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</si>
  <si>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</si>
  <si>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</si>
  <si>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</si>
  <si>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</si>
  <si>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</si>
  <si>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</si>
  <si>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</si>
  <si>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</si>
  <si>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</si>
  <si>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</si>
  <si>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</si>
  <si>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</si>
  <si>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</si>
  <si>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</si>
  <si>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</si>
  <si>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</si>
  <si>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</si>
  <si>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</si>
  <si>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</si>
  <si>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</si>
  <si>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</si>
  <si>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</si>
  <si>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</si>
  <si>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</si>
  <si>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</si>
  <si>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</si>
  <si>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</si>
  <si>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</si>
  <si>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</si>
  <si>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</si>
  <si>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</si>
  <si>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</si>
  <si>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</si>
  <si>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</si>
  <si>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</si>
  <si>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</si>
  <si>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</si>
  <si>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</si>
  <si>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</si>
  <si>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</si>
  <si>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</si>
  <si>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</si>
  <si>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</si>
  <si>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</si>
  <si>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</si>
  <si>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</si>
  <si>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</si>
  <si>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</si>
  <si>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</si>
  <si>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</si>
  <si>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</si>
  <si>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</si>
  <si>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</si>
  <si>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</si>
  <si>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</si>
  <si>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</si>
  <si>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</si>
  <si>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</si>
  <si>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</si>
  <si>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</si>
  <si>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</si>
  <si>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</si>
  <si>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</si>
  <si>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</si>
  <si>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</si>
  <si>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</si>
  <si>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</si>
  <si>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</si>
  <si>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</si>
  <si>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</si>
  <si>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</si>
  <si>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</si>
  <si>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</si>
  <si>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</si>
  <si>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</si>
  <si>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</si>
  <si>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</si>
  <si>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</si>
  <si>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</si>
  <si>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</si>
  <si>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</si>
  <si>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</si>
  <si>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</si>
  <si>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</si>
  <si>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</si>
  <si>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</si>
  <si>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</si>
  <si>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</si>
  <si>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</si>
  <si>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</si>
  <si>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</si>
  <si>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</si>
  <si>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</si>
  <si>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</si>
  <si>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</si>
  <si>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</si>
  <si>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</si>
  <si>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</si>
  <si>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</si>
  <si>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</si>
  <si>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</si>
  <si>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</si>
  <si>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</si>
  <si>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</si>
  <si>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</si>
  <si>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</si>
  <si>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</si>
  <si>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</si>
  <si>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</si>
  <si>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</si>
  <si>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</si>
  <si>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</si>
  <si>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</si>
  <si>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</si>
  <si>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</si>
  <si>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</si>
  <si>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</si>
  <si>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</si>
  <si>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</si>
  <si>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</si>
  <si>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</si>
  <si>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</si>
  <si>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</si>
  <si>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</si>
  <si>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</si>
  <si>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</si>
  <si>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</si>
  <si>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</si>
  <si>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</si>
  <si>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</si>
  <si>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</si>
  <si>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</si>
  <si>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</si>
  <si>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</si>
  <si>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</si>
  <si>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</si>
  <si>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</si>
  <si>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</si>
  <si>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</si>
  <si>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</si>
  <si>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</si>
  <si>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</si>
  <si>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</si>
  <si>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</si>
  <si>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</si>
  <si>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</si>
  <si>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</si>
  <si>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</si>
  <si>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</si>
  <si>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</si>
  <si>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</si>
  <si>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</si>
  <si>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</si>
  <si>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</si>
  <si>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</si>
  <si>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</si>
  <si>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</si>
  <si>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</si>
  <si>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</si>
  <si>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</si>
  <si>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</si>
  <si>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</si>
  <si>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</si>
  <si>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</si>
  <si>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</si>
  <si>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</si>
  <si>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</si>
  <si>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</si>
  <si>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</si>
  <si>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</si>
  <si>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</si>
  <si>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</si>
  <si>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</si>
  <si>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</si>
  <si>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</si>
  <si>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</si>
  <si>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</si>
  <si>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</si>
  <si>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</si>
  <si>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</si>
  <si>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</si>
  <si>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</si>
  <si>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</si>
  <si>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</si>
  <si>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</si>
  <si>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</si>
  <si>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</si>
  <si>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</si>
  <si>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</si>
  <si>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</si>
  <si>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</si>
  <si>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</si>
  <si>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</si>
  <si>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</si>
  <si>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</si>
  <si>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</si>
  <si>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</si>
  <si>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</si>
  <si>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</si>
  <si>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</si>
  <si>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</si>
  <si>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</si>
  <si>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</si>
  <si>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</si>
  <si>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</si>
  <si>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</si>
  <si>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</si>
  <si>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</si>
  <si>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</si>
  <si>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</si>
  <si>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</si>
  <si>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</si>
  <si>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</si>
  <si>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</si>
  <si>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</si>
  <si>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</si>
  <si>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</si>
  <si>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</si>
  <si>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</si>
  <si>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</si>
  <si>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</si>
  <si>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</si>
  <si>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</si>
  <si>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</si>
  <si>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</si>
  <si>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</si>
  <si>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</si>
  <si>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</si>
  <si>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</si>
  <si>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</si>
  <si>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</si>
  <si>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</si>
  <si>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</si>
  <si>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</si>
  <si>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</si>
  <si>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</si>
  <si>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</si>
  <si>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</si>
  <si>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</si>
  <si>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</si>
  <si>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</si>
  <si>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</si>
  <si>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</si>
  <si>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</si>
  <si>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</si>
  <si>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</si>
  <si>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</si>
  <si>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</si>
  <si>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</si>
  <si>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</si>
  <si>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</si>
  <si>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</si>
  <si>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</si>
  <si>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</si>
  <si>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</si>
  <si>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</si>
  <si>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</si>
  <si>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</si>
  <si>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</si>
  <si>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</si>
  <si>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</si>
  <si>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</si>
  <si>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</si>
  <si>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</si>
  <si>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</si>
  <si>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</si>
  <si>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</si>
  <si>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</si>
  <si>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</si>
  <si>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</si>
  <si>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</si>
  <si>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</si>
  <si>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</si>
  <si>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</si>
  <si>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</si>
  <si>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</si>
  <si>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</si>
  <si>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</si>
  <si>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</si>
  <si>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</si>
  <si>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</si>
  <si>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</si>
  <si>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</si>
  <si>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</si>
  <si>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</si>
  <si>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</si>
  <si>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</si>
  <si>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</si>
  <si>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</si>
  <si>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</si>
  <si>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</si>
  <si>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</si>
  <si>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</si>
  <si>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</si>
  <si>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</si>
  <si>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</si>
  <si>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</si>
  <si>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</si>
  <si>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</si>
  <si>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</si>
  <si>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</si>
  <si>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</si>
  <si>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</si>
  <si>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</si>
  <si>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</si>
  <si>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</si>
  <si>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</si>
  <si>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</si>
  <si>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</si>
  <si>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</si>
  <si>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</si>
  <si>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</si>
  <si>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</si>
  <si>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</si>
  <si>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</si>
  <si>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</si>
  <si>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</si>
  <si>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</si>
  <si>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</si>
  <si>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</si>
  <si>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</si>
  <si>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</si>
  <si>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</si>
  <si>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</si>
  <si>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</si>
  <si>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</si>
  <si>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</si>
  <si>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</si>
  <si>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</si>
  <si>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</si>
  <si>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</si>
  <si>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</si>
  <si>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</si>
  <si>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</si>
  <si>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</si>
  <si>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</si>
  <si>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</si>
  <si>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</si>
  <si>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</si>
  <si>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</si>
  <si>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</si>
  <si>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</si>
  <si>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</si>
  <si>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</si>
  <si>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</si>
  <si>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</si>
  <si>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</si>
  <si>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</si>
  <si>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</si>
  <si>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</si>
  <si>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</si>
  <si>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</si>
  <si>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</si>
  <si>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</si>
  <si>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</si>
  <si>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</si>
  <si>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</si>
  <si>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</si>
  <si>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</si>
  <si>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</si>
  <si>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</si>
  <si>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</si>
  <si>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</si>
  <si>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</si>
  <si>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</si>
  <si>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</si>
  <si>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</si>
  <si>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</si>
  <si>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</si>
  <si>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</si>
  <si>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</si>
  <si>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</si>
  <si>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</si>
  <si>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</si>
  <si>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</si>
  <si>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</si>
  <si>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</si>
  <si>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</si>
  <si>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</si>
  <si>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</si>
  <si>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</si>
  <si>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</si>
  <si>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</si>
  <si>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</si>
  <si>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</si>
  <si>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</si>
  <si>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</si>
  <si>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</si>
  <si>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</si>
  <si>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</si>
  <si>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</si>
  <si>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</si>
  <si>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</si>
  <si>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</si>
  <si>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</si>
  <si>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</si>
  <si>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</si>
  <si>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</si>
  <si>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</si>
  <si>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</si>
  <si>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</si>
  <si>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</si>
  <si>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</si>
  <si>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</si>
  <si>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</si>
  <si>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</si>
  <si>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</si>
  <si>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</si>
  <si>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</si>
  <si>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</si>
  <si>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</si>
  <si>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</si>
  <si>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</si>
  <si>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</si>
  <si>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</si>
  <si>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</si>
  <si>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</si>
  <si>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</si>
  <si>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</si>
  <si>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</si>
  <si>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</si>
  <si>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</si>
  <si>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</si>
  <si>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</si>
  <si>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</si>
  <si>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</si>
  <si>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</si>
  <si>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</si>
  <si>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</si>
  <si>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</si>
  <si>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</si>
  <si>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</si>
  <si>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</si>
  <si>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</si>
  <si>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</si>
  <si>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</si>
  <si>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</si>
  <si>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</si>
  <si>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</si>
  <si>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</si>
  <si>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</si>
  <si>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</si>
  <si>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</si>
  <si>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</si>
  <si>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</si>
  <si>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</si>
  <si>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</si>
  <si>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</si>
  <si>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</si>
  <si>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</si>
  <si>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</si>
  <si>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</si>
  <si>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</si>
  <si>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</si>
  <si>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</si>
  <si>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</si>
  <si>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</si>
  <si>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</si>
  <si>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</si>
  <si>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</si>
  <si>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</si>
  <si>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</si>
  <si>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</si>
  <si>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</si>
  <si>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</si>
  <si>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</si>
  <si>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</si>
  <si>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</si>
  <si>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</si>
  <si>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</si>
  <si>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</si>
  <si>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</si>
  <si>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</si>
  <si>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</si>
  <si>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</si>
  <si>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</si>
  <si>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</si>
  <si>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</si>
  <si>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</si>
  <si>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</si>
  <si>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</si>
  <si>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</si>
  <si>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</si>
  <si>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</si>
  <si>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</si>
  <si>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</si>
  <si>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</si>
  <si>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</si>
  <si>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</si>
  <si>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</si>
  <si>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</si>
  <si>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</si>
  <si>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</si>
  <si>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</si>
  <si>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</si>
  <si>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</si>
  <si>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</si>
  <si>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</si>
  <si>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</si>
  <si>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</si>
  <si>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</si>
  <si>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</si>
  <si>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</si>
  <si>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</si>
  <si>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</si>
  <si>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</si>
  <si>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</si>
  <si>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</si>
  <si>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</si>
  <si>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</si>
  <si>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</si>
  <si>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</si>
  <si>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</si>
  <si>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</si>
  <si>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</si>
  <si>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</si>
  <si>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</si>
  <si>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</si>
  <si>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</si>
  <si>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</si>
  <si>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</si>
  <si>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</si>
  <si>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</si>
  <si>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</si>
  <si>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</si>
  <si>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</si>
  <si>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</si>
  <si>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</si>
  <si>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</si>
  <si>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</si>
  <si>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</si>
  <si>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</si>
  <si>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</si>
  <si>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</si>
  <si>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</si>
  <si>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</si>
  <si>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</si>
  <si>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</si>
  <si>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</si>
  <si>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</si>
  <si>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</si>
  <si>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</si>
  <si>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</si>
  <si>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</si>
  <si>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</si>
  <si>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</si>
  <si>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</si>
  <si>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</si>
  <si>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</si>
  <si>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</si>
  <si>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</si>
  <si>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</si>
  <si>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</si>
  <si>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</si>
  <si>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</si>
  <si>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</si>
  <si>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</si>
  <si>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</si>
  <si>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</si>
  <si>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</si>
  <si>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</si>
  <si>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</si>
  <si>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</si>
  <si>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</si>
  <si>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</si>
  <si>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</si>
  <si>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</si>
  <si>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</si>
  <si>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</si>
  <si>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</si>
  <si>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</si>
  <si>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</si>
  <si>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</si>
  <si>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</si>
  <si>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</si>
  <si>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</si>
  <si>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</si>
  <si>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</si>
  <si>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</si>
  <si>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</si>
  <si>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</si>
  <si>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</si>
  <si>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</si>
  <si>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</si>
  <si>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</si>
  <si>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</si>
  <si>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</si>
  <si>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</si>
  <si>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</si>
  <si>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</si>
  <si>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</si>
  <si>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</si>
  <si>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</si>
  <si>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</si>
  <si>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</si>
  <si>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</si>
  <si>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</si>
  <si>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</si>
  <si>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</si>
  <si>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</si>
  <si>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</si>
  <si>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</si>
  <si>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</si>
  <si>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</si>
  <si>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</si>
  <si>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</si>
  <si>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</si>
  <si>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</si>
  <si>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</si>
  <si>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</si>
  <si>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</si>
  <si>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</si>
  <si>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</si>
  <si>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</si>
  <si>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</si>
  <si>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</si>
  <si>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</si>
  <si>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</si>
  <si>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</si>
  <si>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</si>
  <si>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</si>
  <si>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</si>
  <si>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</si>
  <si>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</si>
  <si>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</si>
  <si>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</si>
  <si>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</si>
  <si>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</si>
  <si>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</si>
  <si>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</si>
  <si>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</si>
  <si>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</si>
  <si>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</si>
  <si>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</si>
  <si>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</si>
  <si>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</si>
  <si>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</si>
  <si>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</si>
  <si>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</si>
  <si>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</si>
  <si>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</si>
  <si>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</si>
  <si>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</si>
  <si>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</si>
  <si>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</si>
  <si>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</si>
  <si>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</si>
  <si>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</si>
  <si>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</si>
  <si>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</si>
  <si>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</si>
  <si>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</si>
  <si>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</si>
  <si>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</si>
  <si>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</si>
  <si>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</si>
  <si>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</si>
  <si>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</si>
  <si>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</si>
  <si>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</si>
  <si>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</si>
  <si>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</si>
  <si>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</si>
  <si>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</si>
  <si>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</si>
  <si>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</si>
  <si>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</si>
  <si>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</si>
  <si>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</si>
  <si>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</si>
  <si>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</si>
  <si>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</si>
  <si>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</si>
  <si>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</si>
  <si>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</si>
  <si>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</si>
  <si>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</si>
  <si>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</si>
  <si>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</si>
  <si>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</si>
  <si>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</si>
  <si>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</si>
  <si>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</si>
  <si>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</si>
  <si>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</si>
  <si>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</si>
  <si>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</si>
  <si>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</si>
  <si>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</si>
  <si>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</si>
  <si>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</si>
  <si>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</si>
  <si>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</si>
  <si>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</si>
  <si>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</si>
  <si>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</si>
  <si>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</si>
  <si>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</si>
  <si>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</si>
  <si>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</si>
  <si>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</si>
  <si>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</si>
  <si>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</si>
  <si>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</si>
  <si>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</si>
  <si>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</si>
  <si>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</si>
  <si>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</si>
  <si>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</si>
  <si>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</si>
  <si>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</si>
  <si>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</si>
  <si>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</si>
  <si>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</si>
  <si>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</si>
  <si>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</si>
  <si>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</si>
  <si>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</si>
  <si>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</si>
  <si>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</si>
  <si>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</si>
  <si>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</si>
  <si>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</si>
  <si>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</si>
  <si>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</si>
  <si>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</si>
  <si>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</si>
  <si>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</si>
  <si>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</si>
  <si>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</si>
  <si>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</si>
  <si>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</si>
  <si>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</si>
  <si>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</si>
  <si>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</si>
  <si>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</si>
  <si>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</si>
  <si>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</si>
  <si>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</si>
  <si>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</si>
  <si>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</si>
  <si>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</si>
  <si>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</si>
  <si>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</si>
  <si>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</si>
  <si>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</si>
  <si>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</si>
  <si>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</si>
  <si>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</si>
  <si>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</si>
  <si>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</si>
  <si>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</si>
  <si>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</si>
  <si>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</si>
  <si>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</si>
  <si>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</si>
  <si>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</si>
  <si>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</si>
  <si>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</si>
  <si>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</si>
  <si>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</si>
  <si>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</si>
  <si>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</si>
  <si>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</si>
  <si>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</si>
  <si>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</si>
  <si>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</si>
  <si>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</si>
  <si>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</si>
  <si>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</si>
  <si>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</si>
  <si>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</si>
  <si>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</si>
  <si>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</si>
  <si>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</si>
  <si>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</si>
  <si>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</si>
  <si>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</si>
  <si>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</si>
  <si>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</si>
  <si>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</si>
  <si>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</si>
  <si>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</si>
  <si>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</si>
  <si>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</si>
  <si>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</si>
  <si>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</si>
  <si>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</si>
  <si>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</si>
  <si>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</si>
  <si>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</si>
  <si>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</si>
  <si>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</si>
  <si>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</si>
  <si>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</si>
  <si>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</si>
  <si>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</si>
  <si>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</si>
  <si>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</si>
  <si>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</si>
  <si>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</si>
  <si>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</si>
  <si>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</si>
  <si>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</si>
  <si>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</si>
  <si>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</si>
  <si>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</si>
  <si>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</si>
  <si>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</si>
  <si>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</si>
  <si>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</si>
  <si>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</si>
  <si>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</si>
  <si>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</si>
  <si>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</si>
  <si>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</si>
  <si>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</si>
  <si>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</si>
  <si>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</si>
  <si>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</si>
  <si>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</si>
  <si>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</si>
  <si>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</si>
  <si>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</si>
  <si>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</si>
  <si>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</si>
  <si>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</si>
  <si>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</si>
  <si>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</si>
  <si>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</si>
  <si>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</si>
  <si>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</si>
  <si>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</si>
  <si>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</si>
  <si>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</si>
  <si>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</si>
  <si>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</si>
  <si>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</si>
  <si>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</si>
  <si>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</si>
  <si>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</si>
  <si>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</si>
  <si>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</si>
  <si>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</si>
  <si>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</si>
  <si>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</si>
  <si>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</si>
  <si>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</si>
  <si>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</si>
  <si>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</si>
  <si>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</si>
  <si>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</si>
  <si>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</si>
  <si>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</si>
  <si>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</si>
  <si>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</si>
  <si>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</si>
  <si>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</si>
  <si>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</si>
  <si>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</si>
  <si>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</si>
  <si>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</si>
  <si>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</si>
  <si>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</si>
  <si>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</si>
  <si>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</si>
  <si>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</si>
  <si>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</si>
  <si>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</si>
  <si>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</si>
  <si>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</si>
  <si>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</si>
  <si>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</si>
  <si>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</si>
  <si>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</si>
  <si>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</si>
  <si>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</si>
  <si>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</si>
  <si>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</si>
  <si>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</si>
  <si>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</si>
  <si>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</si>
  <si>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</si>
  <si>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</si>
  <si>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</si>
  <si>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</si>
  <si>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</si>
  <si>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</si>
  <si>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</si>
  <si>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</si>
  <si>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</si>
  <si>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</si>
  <si>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</si>
  <si>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</si>
  <si>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</si>
  <si>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</si>
  <si>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</si>
  <si>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</si>
  <si>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</si>
  <si>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</si>
  <si>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</si>
  <si>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</si>
  <si>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</si>
  <si>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</si>
  <si>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</si>
  <si>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</si>
  <si>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</si>
  <si>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</si>
  <si>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</si>
  <si>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</si>
  <si>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</si>
  <si>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</si>
  <si>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</si>
  <si>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</si>
  <si>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</si>
  <si>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</si>
  <si>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</si>
  <si>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</si>
  <si>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</si>
  <si>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</si>
  <si>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</si>
  <si>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</si>
  <si>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</si>
  <si>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</si>
  <si>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</si>
  <si>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</si>
  <si>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</si>
  <si>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</si>
  <si>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</si>
  <si>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</si>
  <si>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</si>
  <si>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</si>
  <si>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</si>
  <si>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</si>
  <si>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</si>
  <si>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</si>
  <si>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</si>
  <si>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</si>
  <si>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</si>
  <si>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</si>
  <si>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</si>
  <si>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</si>
  <si>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</si>
  <si>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</si>
  <si>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</si>
  <si>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</si>
  <si>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</si>
  <si>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</si>
  <si>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</si>
  <si>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</si>
  <si>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</si>
  <si>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</si>
  <si>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</si>
  <si>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</si>
  <si>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</si>
  <si>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</si>
  <si>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</si>
  <si>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</si>
  <si>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</si>
  <si>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</si>
  <si>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</si>
  <si>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</si>
  <si>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</si>
  <si>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</si>
  <si>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</si>
  <si>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</si>
  <si>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</si>
  <si>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</si>
  <si>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</si>
  <si>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</si>
  <si>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</si>
  <si>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</si>
  <si>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</si>
  <si>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</si>
  <si>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</si>
  <si>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</si>
  <si>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</si>
  <si>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</si>
  <si>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</si>
  <si>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</si>
  <si>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</si>
  <si>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</si>
  <si>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</si>
  <si>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</si>
  <si>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</si>
  <si>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</si>
  <si>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</si>
  <si>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</si>
  <si>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</si>
  <si>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</si>
  <si>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</si>
  <si>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</si>
  <si>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</si>
  <si>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</si>
  <si>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</si>
  <si>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</si>
  <si>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</si>
  <si>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</si>
  <si>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</si>
  <si>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</si>
  <si>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</si>
  <si>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</si>
  <si>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</si>
  <si>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</si>
  <si>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</si>
  <si>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</si>
  <si>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</si>
  <si>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</si>
  <si>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</si>
  <si>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</si>
  <si>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</si>
  <si>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</si>
  <si>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</si>
  <si>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</si>
  <si>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</si>
  <si>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</si>
  <si>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</si>
  <si>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</si>
  <si>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</si>
  <si>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</si>
  <si>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</si>
  <si>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</si>
  <si>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</si>
  <si>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</si>
  <si>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</si>
  <si>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</si>
  <si>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</si>
  <si>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</si>
  <si>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</si>
  <si>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</si>
  <si>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</si>
  <si>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</si>
  <si>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</si>
  <si>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</si>
  <si>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</si>
  <si>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</si>
  <si>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</si>
  <si>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</si>
  <si>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</si>
  <si>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</si>
  <si>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</si>
  <si>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</si>
  <si>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</si>
  <si>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</si>
  <si>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</si>
  <si>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</si>
  <si>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</si>
  <si>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</si>
  <si>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</si>
  <si>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</si>
  <si>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</si>
  <si>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</si>
  <si>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</si>
  <si>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</si>
  <si>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</si>
  <si>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</si>
  <si>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</si>
  <si>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</si>
  <si>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</si>
  <si>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</si>
  <si>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</si>
  <si>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</si>
  <si>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</si>
  <si>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</si>
  <si>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</si>
  <si>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</si>
  <si>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</si>
  <si>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</si>
  <si>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</si>
  <si>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</si>
  <si>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</si>
  <si>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</si>
  <si>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</si>
  <si>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</si>
  <si>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</si>
  <si>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</si>
  <si>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</si>
  <si>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</si>
  <si>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</si>
  <si>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</si>
  <si>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</si>
  <si>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</si>
  <si>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</si>
  <si>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</si>
  <si>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</si>
  <si>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</si>
  <si>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</si>
  <si>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</si>
  <si>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</si>
  <si>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</si>
  <si>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</si>
  <si>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</si>
  <si>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</si>
  <si>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</si>
  <si>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</si>
  <si>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</si>
  <si>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</si>
  <si>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</si>
  <si>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</si>
  <si>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</si>
  <si>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</si>
  <si>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</si>
  <si>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</si>
  <si>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</si>
  <si>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</si>
  <si>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</si>
  <si>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</si>
  <si>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</si>
  <si>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</si>
  <si>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</si>
  <si>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</si>
  <si>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</si>
  <si>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</si>
  <si>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</si>
  <si>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</si>
  <si>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</si>
  <si>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</si>
  <si>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</si>
  <si>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</si>
  <si>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</si>
  <si>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</si>
  <si>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</si>
  <si>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</si>
  <si>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</si>
  <si>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</si>
  <si>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</si>
  <si>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</si>
  <si>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</si>
  <si>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</si>
  <si>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</si>
  <si>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</si>
  <si>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</si>
  <si>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</si>
  <si>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</si>
  <si>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</si>
  <si>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</si>
  <si>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</si>
  <si>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</si>
  <si>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</si>
  <si>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</si>
  <si>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</si>
  <si>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</si>
  <si>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</si>
  <si>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</si>
  <si>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</si>
  <si>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</si>
  <si>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</si>
  <si>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</si>
  <si>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</si>
  <si>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</si>
  <si>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</si>
  <si>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</si>
  <si>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</si>
  <si>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</si>
  <si>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</si>
  <si>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</si>
  <si>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</si>
  <si>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</si>
  <si>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</si>
  <si>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</si>
  <si>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</si>
  <si>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</si>
  <si>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</si>
  <si>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</si>
  <si>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</si>
  <si>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</si>
  <si>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</si>
  <si>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</si>
  <si>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</si>
  <si>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</si>
  <si>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</si>
  <si>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</si>
  <si>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</si>
  <si>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</si>
  <si>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</si>
  <si>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</si>
  <si>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</si>
  <si>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</si>
  <si>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</si>
  <si>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</si>
  <si>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</si>
  <si>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</si>
  <si>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</si>
  <si>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</si>
  <si>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</si>
  <si>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</si>
  <si>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</si>
  <si>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</si>
  <si>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</si>
  <si>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</si>
  <si>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</si>
  <si>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</si>
  <si>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</si>
  <si>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</si>
  <si>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</si>
  <si>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</si>
  <si>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</si>
  <si>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</si>
  <si>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</si>
  <si>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</si>
  <si>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</si>
  <si>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</si>
  <si>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</si>
  <si>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</si>
  <si>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</si>
  <si>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</si>
  <si>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</si>
  <si>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</si>
  <si>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</si>
  <si>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</si>
  <si>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</si>
  <si>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</si>
  <si>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</si>
  <si>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</si>
  <si>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</si>
  <si>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</si>
  <si>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</si>
  <si>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</si>
  <si>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</si>
  <si>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</si>
  <si>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</si>
  <si>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</si>
  <si>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</si>
  <si>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</si>
  <si>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</si>
  <si>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</si>
  <si>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</si>
  <si>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</si>
  <si>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</si>
  <si>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</si>
  <si>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</si>
  <si>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</si>
  <si>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</si>
  <si>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</si>
  <si>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</si>
  <si>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</si>
  <si>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</si>
  <si>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</si>
  <si>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</si>
  <si>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</si>
  <si>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</si>
  <si>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</si>
  <si>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</si>
  <si>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</si>
  <si>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</si>
  <si>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</si>
  <si>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</si>
  <si>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</si>
  <si>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</si>
  <si>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</si>
  <si>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</si>
  <si>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</si>
  <si>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</si>
  <si>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</si>
  <si>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</si>
  <si>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</si>
  <si>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</si>
  <si>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</si>
  <si>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</si>
  <si>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</si>
  <si>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</si>
  <si>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</si>
  <si>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</si>
  <si>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</si>
  <si>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</si>
  <si>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</si>
  <si>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</si>
  <si>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</si>
  <si>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</si>
  <si>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</si>
  <si>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</si>
  <si>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</si>
  <si>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</si>
  <si>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</si>
  <si>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</si>
  <si>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</si>
  <si>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</si>
  <si>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</si>
  <si>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</si>
  <si>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</si>
  <si>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</si>
  <si>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</si>
  <si>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</si>
  <si>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</si>
  <si>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</si>
  <si>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</si>
  <si>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</si>
  <si>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</si>
  <si>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</si>
  <si>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</si>
  <si>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</si>
  <si>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</si>
  <si>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</si>
  <si>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</si>
  <si>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</si>
  <si>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</si>
  <si>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</si>
  <si>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</si>
  <si>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</si>
  <si>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</si>
  <si>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</si>
  <si>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</si>
  <si>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</si>
  <si>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</si>
  <si>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</si>
  <si>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</si>
  <si>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</si>
  <si>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</si>
  <si>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</si>
  <si>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</si>
  <si>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</si>
  <si>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</si>
  <si>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</si>
  <si>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</si>
  <si>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</si>
  <si>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</si>
  <si>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</si>
  <si>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</si>
  <si>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</si>
  <si>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</si>
  <si>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</si>
  <si>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</si>
  <si>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</si>
  <si>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</si>
  <si>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</si>
  <si>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</si>
  <si>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</si>
  <si>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</si>
  <si>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</si>
  <si>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</si>
  <si>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</si>
  <si>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</si>
  <si>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</si>
  <si>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</si>
  <si>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</si>
  <si>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</si>
  <si>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</si>
  <si>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</si>
  <si>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</si>
  <si>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</si>
  <si>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</si>
  <si>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</si>
  <si>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</si>
  <si>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</si>
  <si>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</si>
  <si>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</si>
  <si>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</si>
  <si>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</si>
  <si>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</si>
  <si>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</si>
  <si>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</si>
  <si>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</si>
  <si>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</si>
  <si>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</si>
  <si>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</si>
  <si>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</si>
  <si>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</si>
  <si>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</si>
  <si>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</si>
  <si>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</si>
  <si>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</si>
  <si>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</si>
  <si>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</si>
  <si>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</si>
  <si>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</si>
  <si>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</si>
  <si>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</si>
  <si>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</si>
  <si>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</si>
  <si>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</si>
  <si>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</si>
  <si>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</si>
  <si>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</si>
  <si>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</si>
  <si>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</si>
  <si>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</si>
  <si>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</si>
  <si>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</si>
  <si>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</si>
  <si>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</si>
  <si>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</si>
  <si>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</si>
  <si>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</si>
  <si>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</si>
  <si>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</si>
  <si>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</si>
  <si>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</si>
  <si>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</si>
  <si>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</si>
  <si>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</si>
  <si>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</si>
  <si>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</si>
  <si>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</si>
  <si>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</si>
  <si>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</si>
  <si>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</si>
  <si>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</si>
  <si>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</si>
  <si>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</si>
  <si>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</si>
  <si>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</si>
  <si>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</si>
  <si>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</si>
  <si>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</si>
  <si>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</si>
  <si>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</si>
  <si>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</si>
  <si>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</si>
  <si>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</si>
  <si>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</si>
  <si>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</si>
  <si>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</si>
  <si>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</si>
  <si>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</si>
  <si>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</si>
  <si>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</si>
  <si>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</si>
  <si>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</si>
  <si>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</si>
  <si>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</si>
  <si>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</si>
  <si>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</si>
  <si>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</si>
  <si>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</si>
  <si>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</si>
  <si>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</si>
  <si>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</si>
  <si>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</si>
  <si>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</si>
  <si>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</si>
  <si>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</si>
  <si>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</si>
  <si>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</si>
  <si>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</si>
  <si>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</si>
  <si>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</si>
  <si>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</si>
  <si>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</si>
  <si>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</si>
  <si>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</si>
  <si>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</si>
  <si>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</si>
  <si>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</si>
  <si>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</si>
  <si>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</si>
  <si>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</si>
  <si>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</si>
  <si>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</si>
  <si>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</si>
  <si>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</si>
  <si>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</si>
  <si>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</si>
  <si>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</si>
  <si>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</si>
  <si>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</si>
  <si>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</si>
  <si>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</si>
  <si>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</si>
  <si>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</si>
  <si>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</si>
  <si>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</si>
  <si>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</si>
  <si>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</si>
  <si>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</si>
  <si>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</si>
  <si>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</si>
  <si>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</si>
  <si>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</si>
  <si>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</si>
  <si>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</si>
  <si>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</si>
  <si>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</si>
  <si>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</si>
  <si>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</si>
  <si>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</si>
  <si>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</si>
  <si>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</si>
  <si>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</si>
  <si>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</si>
  <si>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</si>
  <si>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</si>
  <si>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</si>
  <si>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</si>
  <si>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</si>
  <si>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</si>
  <si>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</si>
  <si>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</si>
  <si>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</si>
  <si>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</si>
  <si>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</si>
  <si>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</si>
  <si>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</si>
  <si>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</si>
  <si>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</si>
  <si>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</si>
  <si>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</si>
  <si>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</si>
  <si>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</si>
  <si>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</si>
  <si>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</si>
  <si>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</si>
  <si>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</si>
  <si>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</si>
  <si>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</si>
  <si>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</si>
  <si>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</si>
  <si>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</si>
  <si>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</si>
  <si>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</si>
  <si>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</si>
  <si>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</si>
  <si>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</si>
  <si>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</si>
  <si>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</si>
  <si>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</si>
  <si>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</si>
  <si>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</si>
  <si>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</si>
  <si>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</si>
  <si>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</si>
  <si>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</si>
  <si>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</si>
  <si>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</si>
  <si>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</si>
  <si>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</si>
  <si>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</si>
  <si>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</si>
  <si>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</si>
  <si>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</si>
  <si>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</si>
  <si>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</si>
  <si>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</si>
  <si>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</si>
  <si>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</si>
  <si>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</si>
  <si>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</si>
  <si>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</si>
  <si>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</si>
  <si>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</si>
  <si>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</si>
  <si>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</si>
  <si>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</si>
  <si>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</si>
  <si>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</si>
  <si>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</si>
  <si>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</si>
  <si>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</si>
  <si>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</si>
  <si>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</si>
  <si>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</si>
  <si>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</si>
  <si>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</si>
  <si>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</si>
  <si>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</si>
  <si>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</si>
  <si>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</si>
  <si>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</si>
  <si>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</si>
  <si>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</si>
  <si>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</si>
  <si>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</si>
  <si>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</si>
  <si>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</si>
  <si>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</si>
  <si>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</si>
  <si>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</si>
  <si>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</si>
  <si>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</si>
  <si>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</si>
  <si>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</si>
  <si>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</si>
  <si>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</si>
  <si>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</si>
  <si>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</si>
  <si>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</si>
  <si>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</si>
  <si>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</si>
  <si>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</si>
  <si>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</si>
  <si>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</si>
  <si>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</si>
  <si>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</si>
  <si>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</si>
  <si>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</si>
  <si>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</si>
  <si>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</si>
  <si>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</si>
  <si>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</si>
  <si>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</si>
  <si>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</si>
  <si>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</si>
  <si>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</si>
  <si>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</si>
  <si>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</si>
  <si>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</si>
  <si>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</si>
  <si>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</si>
  <si>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</si>
  <si>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</si>
  <si>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</si>
  <si>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</si>
  <si>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</si>
  <si>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</si>
  <si>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</si>
  <si>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</si>
  <si>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</si>
  <si>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</si>
  <si>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</si>
  <si>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</si>
  <si>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</si>
  <si>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</si>
  <si>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</si>
  <si>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</si>
  <si>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</si>
  <si>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</si>
  <si>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</si>
  <si>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</si>
  <si>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</si>
  <si>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</si>
  <si>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</si>
  <si>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</si>
  <si>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</si>
  <si>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</si>
  <si>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</si>
  <si>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</si>
  <si>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</si>
  <si>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</si>
  <si>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</si>
  <si>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</si>
  <si>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</si>
  <si>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</si>
  <si>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</si>
  <si>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</si>
  <si>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</si>
  <si>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</si>
  <si>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</si>
  <si>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</si>
  <si>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</si>
  <si>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</si>
  <si>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</si>
  <si>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</si>
  <si>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</si>
  <si>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</si>
  <si>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</si>
  <si>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</si>
  <si>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</si>
  <si>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</si>
  <si>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</si>
  <si>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</si>
  <si>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</si>
  <si>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</si>
  <si>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</si>
  <si>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</si>
  <si>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</si>
  <si>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</si>
  <si>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</si>
  <si>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</si>
  <si>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</si>
  <si>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</si>
  <si>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</si>
  <si>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</si>
  <si>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</si>
  <si>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</si>
  <si>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</si>
  <si>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</si>
  <si>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</si>
  <si>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</si>
  <si>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</si>
  <si>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</si>
  <si>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</si>
  <si>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</si>
  <si>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</si>
  <si>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</si>
  <si>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</si>
  <si>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</si>
  <si>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</si>
  <si>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</si>
  <si>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</si>
  <si>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</si>
  <si>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</si>
  <si>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</si>
  <si>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</si>
  <si>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</si>
  <si>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</si>
  <si>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</si>
  <si>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</si>
  <si>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</si>
  <si>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</si>
  <si>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</si>
  <si>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</si>
  <si>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</si>
  <si>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</si>
  <si>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</si>
  <si>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</si>
  <si>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</si>
  <si>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</si>
  <si>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</si>
  <si>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</si>
  <si>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</si>
  <si>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</si>
  <si>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</si>
  <si>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</si>
  <si>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</si>
  <si>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</si>
  <si>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</si>
  <si>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</si>
  <si>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</si>
  <si>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</si>
  <si>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</si>
  <si>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</si>
  <si>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</si>
  <si>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</si>
  <si>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</si>
  <si>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</si>
  <si>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</si>
  <si>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</si>
  <si>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</si>
  <si>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</si>
  <si>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</si>
  <si>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</si>
  <si>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</si>
  <si>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</si>
  <si>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</si>
  <si>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</si>
  <si>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</si>
  <si>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</si>
  <si>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</si>
  <si>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</si>
  <si>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</si>
  <si>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</si>
  <si>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</si>
  <si>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</si>
  <si>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</si>
  <si>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</si>
  <si>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</si>
  <si>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</si>
  <si>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</si>
  <si>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</si>
  <si>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</si>
  <si>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</si>
  <si>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</si>
  <si>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</si>
  <si>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</si>
  <si>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</si>
  <si>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</si>
  <si>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</si>
  <si>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</si>
  <si>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</si>
  <si>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</si>
  <si>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</si>
  <si>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</si>
  <si>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</si>
  <si>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</si>
  <si>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</si>
  <si>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</si>
  <si>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</si>
  <si>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</si>
  <si>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</si>
  <si>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</si>
  <si>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</si>
  <si>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</si>
  <si>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</si>
  <si>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</si>
  <si>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</si>
  <si>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</si>
  <si>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</si>
  <si>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</si>
  <si>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</si>
  <si>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</si>
  <si>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</si>
  <si>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</si>
  <si>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</si>
  <si>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</si>
  <si>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</si>
  <si>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</si>
  <si>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</si>
  <si>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</si>
  <si>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</si>
  <si>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</si>
  <si>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</si>
  <si>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</si>
  <si>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</si>
  <si>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</si>
  <si>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</si>
  <si>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</si>
  <si>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</si>
  <si>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</si>
  <si>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</si>
  <si>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</si>
  <si>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</si>
  <si>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</si>
  <si>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</si>
  <si>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</si>
  <si>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</si>
  <si>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</si>
  <si>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</si>
  <si>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</si>
  <si>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</si>
  <si>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</si>
  <si>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</si>
  <si>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</si>
  <si>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</si>
  <si>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</si>
  <si>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</si>
  <si>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</si>
  <si>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</si>
  <si>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</si>
  <si>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</si>
  <si>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</si>
  <si>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</si>
  <si>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</si>
  <si>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</si>
  <si>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</si>
  <si>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</si>
  <si>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</si>
  <si>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</si>
  <si>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</si>
  <si>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</si>
  <si>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</si>
  <si>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</si>
  <si>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</si>
  <si>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</si>
  <si>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</si>
  <si>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</si>
  <si>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</si>
  <si>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</si>
  <si>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</si>
  <si>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</si>
  <si>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</si>
  <si>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</si>
  <si>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</si>
  <si>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</si>
  <si>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</si>
  <si>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</si>
  <si>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</si>
  <si>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</si>
  <si>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</si>
  <si>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</si>
  <si>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</si>
  <si>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</si>
  <si>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</si>
  <si>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</si>
  <si>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</si>
  <si>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</si>
  <si>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</si>
  <si>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</si>
  <si>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</si>
  <si>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</si>
  <si>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</si>
  <si>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</si>
  <si>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</si>
  <si>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</si>
  <si>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</si>
  <si>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</si>
  <si>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</si>
  <si>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</si>
  <si>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</si>
  <si>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</si>
  <si>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</si>
  <si>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</si>
  <si>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</si>
  <si>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</si>
  <si>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</si>
  <si>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</si>
  <si>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</si>
  <si>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</si>
  <si>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</si>
  <si>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</si>
  <si>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</si>
  <si>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</si>
  <si>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</si>
  <si>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</si>
  <si>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</si>
  <si>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</si>
  <si>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</si>
  <si>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</si>
  <si>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</si>
  <si>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</si>
  <si>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</si>
  <si>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</si>
  <si>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</si>
  <si>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</si>
  <si>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</si>
  <si>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</si>
  <si>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</si>
  <si>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</si>
  <si>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</si>
  <si>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</si>
  <si>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</si>
  <si>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</si>
  <si>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</si>
  <si>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</si>
  <si>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</si>
  <si>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</si>
  <si>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</si>
  <si>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</si>
  <si>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</si>
  <si>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</si>
  <si>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</si>
  <si>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</si>
  <si>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</si>
  <si>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</si>
  <si>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</si>
  <si>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</si>
  <si>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</si>
  <si>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</si>
  <si>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</si>
  <si>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</si>
  <si>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</si>
  <si>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</si>
  <si>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</si>
  <si>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</si>
  <si>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</si>
  <si>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</si>
  <si>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</si>
  <si>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</si>
  <si>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</si>
  <si>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</si>
  <si>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</si>
  <si>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</si>
  <si>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</si>
  <si>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</si>
  <si>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</si>
  <si>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</si>
  <si>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</si>
  <si>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</si>
  <si>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</si>
  <si>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</si>
  <si>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</si>
  <si>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</si>
  <si>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</si>
  <si>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</si>
  <si>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</si>
  <si>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</si>
  <si>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</si>
  <si>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</si>
  <si>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</si>
  <si>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</si>
  <si>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</si>
  <si>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</si>
  <si>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</si>
  <si>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</si>
  <si>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</si>
  <si>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</si>
  <si>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</si>
  <si>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</si>
  <si>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</si>
  <si>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</si>
  <si>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</si>
  <si>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</si>
  <si>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</si>
  <si>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</si>
  <si>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</si>
  <si>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</si>
  <si>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</si>
  <si>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</si>
  <si>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</si>
  <si>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</si>
  <si>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</si>
  <si>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</si>
  <si>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</si>
  <si>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</si>
  <si>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</si>
  <si>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</si>
  <si>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</si>
  <si>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</si>
  <si>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</si>
  <si>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</si>
  <si>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</si>
  <si>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</si>
  <si>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</si>
  <si>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</si>
  <si>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</si>
  <si>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</si>
  <si>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</si>
  <si>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</si>
  <si>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</si>
  <si>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</si>
  <si>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</si>
  <si>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</si>
  <si>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</si>
  <si>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</si>
  <si>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</si>
  <si>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</si>
  <si>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</si>
  <si>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</si>
  <si>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</si>
  <si>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</si>
  <si>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</si>
  <si>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</si>
  <si>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</si>
  <si>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</si>
  <si>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</si>
  <si>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</si>
  <si>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</si>
  <si>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</si>
  <si>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</si>
  <si>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</si>
  <si>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</si>
  <si>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</si>
  <si>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</si>
  <si>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</si>
  <si>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</si>
  <si>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</si>
  <si>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</si>
  <si>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</si>
  <si>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</si>
  <si>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</si>
  <si>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</si>
  <si>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</si>
  <si>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</si>
  <si>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</si>
  <si>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</si>
  <si>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</si>
  <si>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</si>
  <si>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</si>
  <si>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</si>
  <si>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</si>
  <si>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</si>
  <si>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</si>
  <si>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</si>
  <si>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</si>
  <si>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</si>
  <si>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</si>
  <si>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</si>
  <si>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</si>
  <si>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</si>
  <si>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</si>
  <si>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</si>
  <si>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</si>
  <si>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</si>
  <si>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</si>
  <si>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</si>
  <si>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</si>
  <si>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</si>
  <si>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</si>
  <si>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</si>
  <si>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</si>
  <si>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</si>
  <si>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</si>
  <si>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</si>
  <si>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</si>
  <si>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</si>
  <si>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</si>
  <si>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</si>
  <si>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</si>
  <si>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</si>
  <si>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</si>
  <si>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</si>
  <si>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</si>
  <si>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</si>
  <si>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</si>
  <si>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</si>
  <si>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</si>
  <si>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</si>
  <si>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</si>
  <si>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</si>
  <si>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</si>
  <si>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</si>
  <si>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</si>
  <si>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</si>
  <si>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</si>
  <si>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</si>
  <si>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</si>
  <si>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</si>
  <si>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</si>
  <si>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</si>
  <si>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</si>
  <si>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</si>
  <si>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</si>
  <si>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</si>
  <si>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</si>
  <si>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</si>
  <si>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</si>
  <si>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</si>
  <si>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</si>
  <si>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</si>
  <si>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</si>
  <si>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</si>
  <si>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</si>
  <si>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</si>
  <si>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</si>
  <si>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</si>
  <si>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</si>
  <si>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</si>
  <si>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</si>
  <si>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</si>
  <si>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</si>
  <si>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</si>
  <si>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</si>
  <si>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</si>
  <si>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</si>
  <si>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</si>
  <si>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</si>
  <si>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</si>
  <si>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</si>
  <si>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</si>
  <si>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</si>
  <si>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</si>
  <si>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</si>
  <si>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</si>
  <si>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</si>
  <si>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</si>
  <si>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</si>
  <si>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</si>
  <si>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</si>
  <si>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</si>
  <si>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</si>
  <si>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</si>
  <si>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</si>
  <si>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</si>
  <si>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</si>
  <si>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</si>
  <si>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</si>
  <si>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</si>
  <si>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</si>
  <si>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</si>
  <si>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</si>
  <si>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</si>
  <si>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</si>
  <si>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</si>
  <si>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</si>
  <si>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</si>
  <si>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</si>
  <si>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</si>
  <si>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</si>
  <si>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</si>
  <si>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</si>
  <si>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</si>
  <si>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</si>
  <si>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</si>
  <si>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</si>
  <si>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</si>
  <si>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</si>
  <si>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</si>
  <si>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</si>
  <si>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</si>
  <si>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</si>
  <si>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</si>
  <si>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</si>
  <si>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</si>
  <si>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</si>
  <si>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</si>
  <si>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</si>
  <si>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</si>
  <si>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</si>
  <si>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</si>
  <si>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</si>
  <si>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</si>
  <si>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</si>
  <si>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</si>
  <si>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</si>
  <si>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</si>
  <si>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</si>
  <si>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</si>
  <si>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</si>
  <si>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</si>
  <si>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</si>
  <si>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</si>
  <si>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</si>
  <si>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</si>
  <si>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</si>
  <si>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</si>
  <si>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</si>
  <si>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</si>
  <si>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</si>
  <si>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</si>
  <si>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</si>
  <si>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</si>
  <si>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</si>
  <si>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</si>
  <si>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</si>
  <si>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</si>
  <si>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</si>
  <si>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</si>
  <si>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</si>
  <si>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</si>
  <si>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</si>
  <si>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</si>
  <si>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</si>
  <si>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</si>
  <si>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</si>
  <si>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</si>
  <si>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</si>
  <si>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</si>
  <si>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</si>
  <si>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</si>
  <si>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</si>
  <si>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</si>
  <si>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</si>
  <si>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</si>
  <si>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</si>
  <si>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</si>
  <si>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</si>
  <si>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</si>
  <si>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</si>
  <si>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</si>
  <si>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</si>
  <si>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</si>
  <si>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</si>
  <si>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</si>
  <si>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</si>
  <si>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</si>
  <si>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</si>
  <si>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</si>
  <si>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</si>
  <si>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</si>
  <si>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</si>
  <si>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</si>
  <si>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</si>
  <si>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</si>
  <si>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</si>
  <si>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</si>
  <si>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</si>
  <si>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</si>
  <si>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</si>
  <si>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</si>
  <si>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</si>
  <si>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</si>
  <si>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</si>
  <si>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</si>
  <si>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</si>
  <si>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</si>
  <si>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</si>
  <si>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</si>
  <si>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</si>
  <si>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</si>
  <si>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</si>
  <si>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</si>
  <si>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</si>
  <si>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</si>
  <si>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</si>
  <si>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</si>
  <si>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</si>
  <si>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</si>
  <si>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</si>
  <si>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</si>
  <si>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</si>
  <si>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</si>
  <si>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</si>
  <si>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</si>
  <si>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</si>
  <si>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</si>
  <si>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</si>
  <si>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</si>
  <si>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</si>
  <si>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</si>
  <si>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</si>
  <si>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</si>
  <si>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</si>
  <si>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</si>
  <si>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</si>
  <si>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</si>
  <si>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</si>
  <si>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</si>
  <si>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</si>
  <si>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</si>
  <si>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</si>
  <si>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</si>
  <si>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</si>
  <si>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</si>
  <si>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</si>
  <si>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</si>
  <si>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</si>
  <si>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</si>
  <si>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</si>
  <si>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</si>
  <si>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</si>
  <si>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</si>
  <si>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</si>
  <si>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</si>
  <si>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</si>
  <si>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</si>
  <si>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</si>
  <si>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</si>
  <si>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</si>
  <si>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</si>
  <si>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</si>
  <si>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</si>
  <si>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</si>
  <si>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</si>
  <si>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</si>
  <si>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</si>
  <si>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</si>
  <si>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</si>
  <si>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</si>
  <si>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</si>
  <si>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</si>
  <si>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</si>
  <si>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</si>
  <si>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</si>
  <si>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</si>
  <si>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</si>
  <si>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</si>
  <si>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</si>
  <si>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</si>
  <si>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</si>
  <si>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</si>
  <si>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</si>
  <si>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</si>
  <si>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</si>
  <si>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</si>
  <si>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</si>
  <si>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</si>
  <si>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</si>
  <si>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</si>
  <si>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</si>
  <si>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</si>
  <si>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</si>
  <si>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</si>
  <si>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</si>
  <si>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</si>
  <si>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</si>
  <si>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</si>
  <si>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</si>
  <si>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</si>
  <si>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</si>
  <si>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</si>
  <si>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</si>
  <si>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</si>
  <si>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</si>
  <si>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</si>
  <si>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</si>
  <si>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</si>
  <si>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</si>
  <si>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</si>
  <si>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</si>
  <si>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</si>
  <si>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</si>
  <si>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</si>
  <si>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</si>
  <si>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</si>
  <si>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</si>
  <si>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</si>
  <si>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</si>
  <si>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</si>
  <si>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</si>
  <si>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</si>
  <si>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</si>
  <si>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</si>
  <si>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</si>
  <si>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</si>
  <si>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</si>
  <si>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</si>
  <si>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</si>
  <si>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</si>
  <si>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</si>
  <si>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</si>
  <si>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</si>
  <si>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</si>
  <si>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</si>
  <si>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</si>
  <si>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</si>
  <si>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</si>
  <si>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</si>
  <si>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</si>
  <si>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</si>
  <si>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</si>
  <si>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</si>
  <si>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</si>
  <si>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</si>
  <si>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</si>
  <si>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</si>
  <si>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</si>
  <si>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</si>
  <si>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</si>
  <si>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</si>
  <si>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</si>
  <si>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</si>
  <si>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</si>
  <si>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</si>
  <si>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</si>
  <si>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</si>
  <si>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</si>
  <si>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</si>
  <si>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</si>
  <si>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</si>
  <si>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</si>
  <si>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</si>
  <si>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</si>
  <si>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</si>
  <si>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</si>
  <si>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</si>
  <si>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</si>
  <si>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</si>
  <si>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</si>
  <si>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</si>
  <si>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</si>
  <si>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</si>
  <si>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</si>
  <si>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</si>
  <si>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</si>
  <si>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</si>
  <si>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</si>
  <si>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</si>
  <si>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</si>
  <si>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</si>
  <si>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</si>
  <si>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</si>
  <si>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</si>
  <si>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</si>
  <si>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</si>
  <si>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</si>
  <si>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</si>
  <si>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</si>
  <si>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</si>
  <si>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</si>
  <si>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</si>
  <si>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</si>
  <si>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</si>
  <si>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</si>
  <si>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</si>
  <si>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</si>
  <si>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</si>
  <si>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</si>
  <si>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</si>
  <si>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</si>
  <si>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</si>
  <si>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</si>
  <si>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</si>
  <si>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</si>
  <si>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</si>
  <si>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</si>
  <si>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</si>
  <si>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</si>
  <si>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</si>
  <si>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</si>
  <si>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</si>
  <si>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</si>
  <si>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</si>
  <si>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</si>
  <si>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</si>
  <si>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</si>
  <si>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</si>
  <si>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</si>
  <si>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</si>
  <si>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</si>
  <si>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</si>
  <si>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</si>
  <si>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</si>
  <si>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</si>
  <si>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</si>
  <si>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</si>
  <si>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</si>
  <si>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</si>
  <si>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</si>
  <si>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</si>
  <si>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</si>
  <si>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</si>
  <si>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</si>
  <si>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</si>
  <si>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</si>
  <si>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</si>
  <si>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</si>
  <si>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</si>
  <si>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</si>
  <si>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</si>
  <si>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</si>
  <si>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</si>
  <si>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</si>
  <si>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</si>
  <si>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</si>
  <si>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</si>
  <si>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</si>
  <si>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</si>
  <si>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</si>
  <si>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</si>
  <si>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</si>
  <si>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</si>
  <si>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</si>
  <si>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</si>
  <si>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</si>
  <si>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</si>
  <si>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</si>
  <si>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</si>
  <si>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</si>
  <si>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</si>
  <si>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</si>
  <si>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</si>
  <si>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</si>
  <si>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</si>
  <si>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</si>
  <si>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</si>
  <si>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</si>
  <si>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</si>
  <si>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</si>
  <si>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</si>
  <si>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</si>
  <si>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</si>
  <si>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</si>
  <si>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</si>
  <si>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</si>
  <si>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</si>
  <si>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</si>
  <si>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</si>
  <si>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</si>
  <si>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</si>
  <si>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</si>
  <si>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</si>
  <si>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</si>
  <si>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</si>
  <si>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</si>
  <si>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</si>
  <si>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</si>
  <si>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</si>
  <si>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</si>
  <si>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</si>
  <si>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</si>
  <si>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</si>
  <si>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</si>
  <si>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</si>
  <si>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</si>
  <si>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</si>
  <si>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</si>
  <si>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</si>
  <si>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</si>
  <si>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</si>
  <si>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</si>
  <si>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</si>
  <si>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</si>
  <si>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</si>
  <si>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</si>
  <si>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</si>
  <si>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</si>
  <si>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</si>
  <si>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</si>
  <si>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</si>
  <si>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</si>
  <si>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</si>
  <si>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</si>
  <si>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</si>
  <si>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</si>
  <si>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</si>
  <si>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</si>
  <si>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</si>
  <si>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</si>
  <si>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</si>
  <si>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</si>
  <si>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</si>
  <si>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</si>
  <si>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</si>
  <si>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</si>
  <si>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</si>
  <si>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</si>
  <si>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</si>
  <si>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</si>
  <si>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</si>
  <si>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</si>
  <si>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</si>
  <si>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</si>
  <si>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</si>
  <si>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</si>
  <si>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</si>
  <si>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</si>
  <si>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</si>
  <si>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</si>
  <si>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</si>
  <si>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</si>
  <si>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</si>
  <si>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</si>
  <si>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</si>
  <si>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</si>
  <si>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</si>
  <si>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</si>
  <si>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</si>
  <si>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</si>
  <si>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</si>
  <si>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</si>
  <si>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</si>
  <si>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</si>
  <si>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</si>
  <si>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</si>
  <si>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</si>
  <si>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</si>
  <si>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</si>
  <si>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</si>
  <si>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</si>
  <si>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</si>
  <si>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</si>
  <si>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</si>
  <si>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</si>
  <si>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</si>
  <si>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</si>
  <si>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</si>
  <si>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</si>
  <si>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</si>
  <si>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</si>
  <si>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</si>
  <si>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</si>
  <si>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</si>
  <si>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</si>
  <si>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</si>
  <si>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</si>
  <si>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</si>
  <si>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</si>
  <si>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</si>
  <si>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</si>
  <si>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</si>
  <si>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</si>
  <si>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</si>
  <si>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</si>
  <si>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</si>
  <si>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</si>
  <si>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</si>
  <si>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</si>
  <si>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</si>
  <si>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</si>
  <si>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</si>
  <si>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</si>
  <si>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</si>
  <si>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</si>
  <si>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</si>
  <si>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</si>
  <si>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</si>
  <si>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</si>
  <si>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</si>
  <si>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</si>
  <si>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</si>
  <si>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</si>
  <si>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</si>
  <si>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</si>
  <si>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</si>
  <si>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</si>
  <si>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</si>
  <si>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</si>
  <si>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</si>
  <si>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</si>
  <si>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</si>
  <si>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</si>
  <si>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</si>
  <si>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</si>
  <si>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</si>
  <si>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</si>
  <si>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</si>
  <si>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</si>
  <si>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</si>
  <si>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</si>
  <si>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</si>
  <si>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</si>
  <si>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</si>
  <si>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</si>
  <si>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</si>
  <si>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</si>
  <si>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</si>
  <si>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</si>
  <si>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</si>
  <si>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</si>
  <si>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</si>
  <si>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</si>
  <si>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</si>
  <si>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</si>
  <si>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</si>
  <si>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</si>
  <si>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</si>
  <si>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</si>
  <si>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</si>
  <si>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</si>
  <si>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</si>
  <si>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</si>
  <si>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</si>
  <si>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</si>
  <si>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</si>
  <si>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</si>
  <si>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</si>
  <si>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</si>
  <si>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</si>
  <si>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</si>
  <si>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</si>
  <si>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</si>
  <si>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</si>
  <si>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</si>
  <si>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</si>
  <si>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</si>
  <si>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</si>
  <si>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</si>
  <si>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</si>
  <si>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</si>
  <si>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</si>
  <si>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</si>
  <si>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</si>
  <si>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</si>
  <si>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</si>
  <si>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</si>
  <si>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</si>
  <si>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</si>
  <si>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</si>
  <si>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</si>
  <si>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</si>
  <si>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</si>
  <si>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</si>
  <si>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</si>
  <si>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</si>
  <si>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</si>
  <si>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</si>
  <si>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</si>
  <si>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</si>
  <si>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</si>
  <si>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</si>
  <si>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</si>
  <si>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</si>
  <si>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</si>
  <si>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</si>
  <si>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</si>
  <si>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</si>
  <si>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</si>
  <si>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</si>
  <si>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</si>
  <si>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</si>
  <si>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</si>
  <si>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</si>
  <si>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</si>
  <si>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</si>
  <si>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</si>
  <si>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</si>
  <si>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</si>
  <si>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</si>
  <si>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</si>
  <si>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</si>
  <si>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</si>
  <si>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</si>
  <si>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</si>
  <si>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</si>
  <si>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</si>
  <si>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</si>
  <si>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</si>
  <si>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</si>
  <si>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</si>
  <si>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</si>
  <si>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</si>
  <si>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</si>
  <si>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</si>
  <si>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</si>
  <si>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</si>
  <si>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</si>
  <si>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</si>
  <si>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</si>
  <si>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</si>
  <si>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</si>
  <si>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</si>
  <si>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</si>
  <si>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</si>
  <si>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</si>
  <si>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</si>
  <si>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</si>
  <si>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</si>
  <si>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</si>
  <si>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</si>
  <si>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</si>
  <si>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</si>
  <si>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</si>
  <si>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</si>
  <si>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</si>
  <si>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</si>
  <si>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</si>
  <si>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</si>
  <si>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</si>
  <si>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</si>
  <si>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</si>
  <si>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</si>
  <si>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</si>
  <si>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</si>
  <si>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</si>
  <si>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</si>
  <si>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</si>
  <si>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</si>
  <si>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</si>
  <si>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</si>
  <si>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</si>
  <si>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</si>
  <si>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</si>
  <si>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</si>
  <si>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</si>
  <si>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</si>
  <si>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</si>
  <si>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</si>
  <si>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</si>
  <si>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</si>
  <si>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</si>
  <si>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</si>
  <si>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</si>
  <si>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</si>
  <si>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</si>
  <si>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</si>
  <si>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</si>
  <si>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</si>
  <si>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</si>
  <si>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</si>
  <si>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</si>
  <si>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</si>
  <si>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</si>
  <si>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</si>
  <si>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</si>
  <si>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</si>
  <si>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</si>
  <si>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</si>
  <si>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</si>
  <si>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</si>
  <si>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</si>
  <si>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</si>
  <si>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</si>
  <si>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</si>
  <si>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</si>
  <si>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</si>
  <si>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</si>
  <si>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</si>
  <si>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</si>
  <si>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</si>
  <si>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</si>
  <si>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</si>
  <si>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</si>
  <si>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</si>
  <si>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</si>
  <si>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</si>
  <si>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</si>
  <si>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</si>
  <si>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</si>
  <si>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</si>
  <si>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</si>
  <si>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</si>
  <si>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</si>
  <si>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</si>
  <si>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</si>
  <si>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</si>
  <si>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</si>
  <si>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</si>
  <si>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</si>
  <si>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</si>
  <si>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</si>
  <si>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</si>
  <si>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</si>
  <si>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</si>
  <si>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</si>
  <si>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</si>
  <si>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</si>
  <si>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</si>
  <si>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</si>
  <si>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</si>
  <si>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</si>
  <si>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</si>
  <si>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</si>
  <si>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</si>
  <si>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</si>
  <si>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</si>
  <si>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</si>
  <si>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</si>
  <si>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</si>
  <si>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</si>
  <si>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</si>
  <si>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</si>
  <si>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</si>
  <si>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</si>
  <si>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</si>
  <si>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</si>
  <si>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</si>
  <si>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</si>
  <si>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</si>
  <si>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</si>
  <si>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</si>
  <si>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</si>
  <si>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</si>
  <si>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</si>
  <si>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</si>
  <si>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</si>
  <si>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</si>
  <si>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</si>
  <si>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</si>
  <si>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</si>
  <si>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</si>
  <si>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</si>
  <si>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</si>
  <si>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</si>
  <si>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</si>
  <si>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</si>
  <si>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</si>
  <si>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</si>
  <si>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</si>
  <si>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</si>
  <si>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</si>
  <si>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</si>
  <si>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</si>
  <si>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</si>
  <si>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</si>
  <si>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</si>
  <si>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</si>
  <si>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</si>
  <si>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</si>
  <si>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</si>
  <si>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</si>
  <si>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</si>
  <si>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</si>
  <si>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</si>
  <si>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</si>
  <si>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</si>
  <si>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</si>
  <si>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</si>
  <si>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</si>
  <si>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</si>
  <si>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</si>
  <si>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</si>
  <si>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</si>
  <si>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</si>
  <si>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</si>
  <si>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</si>
  <si>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</si>
  <si>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</si>
  <si>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</si>
  <si>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</si>
  <si>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</si>
  <si>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</si>
  <si>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</si>
  <si>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</si>
  <si>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</si>
  <si>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</si>
  <si>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</si>
  <si>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</si>
  <si>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</si>
  <si>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</si>
  <si>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</si>
  <si>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</si>
  <si>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</si>
  <si>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</si>
  <si>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</si>
  <si>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</si>
  <si>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</si>
  <si>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</si>
  <si>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</si>
  <si>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</si>
  <si>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</si>
  <si>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</si>
  <si>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</si>
  <si>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</si>
  <si>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</si>
  <si>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</si>
  <si>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</si>
  <si>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</si>
  <si>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</si>
  <si>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</si>
  <si>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</si>
  <si>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</si>
  <si>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</si>
  <si>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</si>
  <si>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</si>
  <si>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</si>
  <si>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</si>
  <si>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</si>
  <si>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</si>
  <si>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</si>
  <si>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</si>
  <si>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</si>
  <si>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</si>
  <si>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</si>
  <si>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</si>
  <si>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</si>
  <si>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</si>
  <si>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</si>
  <si>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</si>
  <si>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</si>
  <si>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</si>
  <si>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</si>
  <si>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</si>
  <si>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</si>
  <si>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</si>
  <si>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</si>
  <si>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</si>
  <si>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</si>
  <si>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</si>
  <si>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</si>
  <si>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</si>
  <si>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</si>
  <si>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</si>
  <si>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</si>
  <si>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</si>
  <si>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</si>
  <si>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</si>
  <si>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</si>
  <si>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</si>
  <si>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</si>
  <si>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</si>
  <si>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</si>
  <si>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</si>
  <si>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</si>
  <si>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</si>
  <si>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</si>
  <si>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</si>
  <si>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</si>
  <si>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</si>
  <si>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</si>
  <si>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</si>
  <si>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</si>
  <si>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</si>
  <si>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</si>
  <si>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</si>
  <si>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</si>
  <si>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</si>
  <si>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</si>
  <si>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</si>
  <si>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</si>
  <si>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</si>
  <si>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</si>
  <si>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</si>
  <si>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</si>
  <si>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</si>
  <si>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</si>
  <si>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</si>
  <si>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</si>
  <si>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</si>
  <si>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</si>
  <si>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</si>
  <si>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</si>
  <si>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</si>
  <si>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</si>
  <si>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</si>
  <si>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</si>
  <si>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</si>
  <si>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</si>
  <si>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</si>
  <si>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</si>
  <si>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</si>
  <si>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</si>
  <si>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</si>
  <si>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</si>
  <si>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</si>
  <si>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</si>
  <si>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</si>
  <si>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</si>
  <si>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</si>
  <si>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</si>
  <si>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</si>
  <si>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</si>
  <si>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</si>
  <si>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</si>
  <si>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</si>
  <si>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</si>
  <si>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</si>
  <si>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</si>
  <si>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</si>
  <si>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</si>
  <si>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</si>
  <si>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</si>
  <si>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</si>
  <si>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</si>
  <si>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</si>
  <si>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</si>
  <si>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</si>
  <si>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</si>
  <si>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</si>
  <si>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</si>
  <si>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</si>
  <si>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</si>
  <si>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</si>
  <si>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</si>
  <si>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</si>
  <si>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</si>
  <si>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</si>
  <si>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</si>
  <si>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</si>
  <si>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</si>
  <si>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</si>
  <si>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</si>
  <si>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</si>
  <si>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</si>
  <si>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</si>
  <si>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</si>
  <si>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</si>
  <si>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</si>
  <si>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</si>
  <si>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</si>
  <si>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</si>
  <si>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</si>
  <si>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</si>
  <si>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</si>
  <si>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</si>
  <si>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</si>
  <si>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</si>
  <si>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</si>
  <si>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</si>
  <si>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</si>
  <si>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</si>
  <si>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</si>
  <si>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</si>
  <si>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</si>
  <si>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</si>
  <si>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</si>
  <si>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</si>
  <si>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</si>
  <si>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</si>
  <si>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</si>
  <si>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</si>
  <si>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</si>
  <si>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</si>
  <si>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</si>
  <si>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</si>
  <si>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</si>
  <si>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</si>
  <si>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</si>
  <si>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</si>
  <si>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</si>
  <si>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</si>
  <si>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</si>
  <si>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</si>
  <si>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</si>
  <si>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</si>
  <si>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</si>
  <si>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</si>
  <si>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</si>
  <si>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</si>
  <si>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</si>
  <si>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</si>
  <si>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</si>
  <si>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</si>
  <si>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</si>
  <si>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</si>
  <si>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</si>
  <si>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</si>
  <si>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</si>
  <si>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</si>
  <si>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</si>
  <si>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</si>
  <si>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</si>
  <si>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</si>
  <si>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</si>
  <si>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</si>
  <si>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</si>
  <si>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</si>
  <si>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</si>
  <si>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</si>
  <si>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</si>
  <si>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</si>
  <si>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</si>
  <si>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</si>
  <si>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</si>
  <si>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</si>
  <si>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</si>
  <si>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</si>
  <si>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</si>
  <si>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</si>
  <si>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</si>
  <si>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</si>
  <si>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</si>
  <si>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</si>
  <si>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</si>
  <si>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</si>
  <si>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</si>
  <si>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</si>
  <si>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</si>
  <si>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</si>
  <si>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</si>
  <si>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</si>
  <si>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</si>
  <si>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</si>
  <si>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</si>
  <si>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</si>
  <si>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</si>
  <si>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</si>
  <si>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</si>
  <si>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</si>
  <si>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</si>
  <si>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</si>
  <si>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</si>
  <si>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</si>
  <si>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</si>
  <si>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</si>
  <si>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</si>
  <si>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</si>
  <si>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</si>
  <si>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</si>
  <si>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</si>
  <si>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</si>
  <si>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</si>
  <si>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</si>
  <si>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</si>
  <si>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</si>
  <si>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</si>
  <si>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</si>
  <si>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</si>
  <si>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</si>
  <si>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</si>
  <si>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</si>
  <si>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</si>
  <si>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</si>
  <si>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</si>
  <si>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</si>
  <si>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</si>
  <si>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</si>
  <si>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</si>
  <si>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</si>
  <si>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</si>
  <si>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</si>
  <si>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</si>
  <si>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</si>
  <si>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</si>
  <si>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</si>
  <si>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</si>
  <si>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</si>
  <si>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</si>
  <si>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</si>
  <si>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</si>
  <si>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</si>
  <si>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</si>
  <si>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</si>
  <si>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</si>
  <si>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</si>
  <si>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</si>
  <si>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</si>
  <si>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</si>
  <si>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</si>
  <si>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</si>
  <si>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</si>
  <si>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</si>
  <si>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</si>
  <si>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</si>
  <si>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</si>
  <si>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</si>
  <si>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</si>
  <si>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</si>
  <si>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</si>
  <si>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</si>
  <si>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</si>
  <si>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</si>
  <si>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</si>
  <si>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</si>
  <si>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</si>
  <si>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</si>
  <si>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</si>
  <si>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</si>
  <si>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</si>
  <si>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</si>
  <si>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</si>
  <si>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</si>
  <si>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</si>
  <si>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</si>
  <si>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</si>
  <si>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</si>
  <si>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</si>
  <si>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</si>
  <si>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</si>
  <si>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</si>
  <si>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</si>
  <si>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</si>
  <si>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</si>
  <si>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</si>
  <si>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</si>
  <si>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</si>
  <si>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</si>
  <si>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</si>
  <si>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</si>
  <si>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</si>
  <si>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</si>
  <si>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</si>
  <si>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</si>
  <si>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</si>
  <si>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</si>
  <si>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</si>
  <si>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</si>
  <si>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</si>
  <si>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</si>
  <si>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</si>
  <si>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</si>
  <si>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</si>
  <si>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</si>
  <si>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</si>
  <si>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</si>
  <si>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</si>
  <si>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</si>
  <si>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</si>
  <si>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</si>
  <si>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</si>
  <si>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</si>
  <si>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</si>
  <si>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</si>
  <si>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</si>
  <si>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</si>
  <si>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</si>
  <si>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</si>
  <si>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</si>
  <si>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</si>
  <si>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</si>
  <si>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</si>
  <si>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</si>
  <si>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</si>
  <si>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</si>
  <si>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</si>
  <si>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</si>
  <si>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</si>
  <si>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</si>
  <si>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</si>
  <si>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</si>
  <si>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</si>
  <si>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</si>
  <si>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</si>
  <si>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</si>
  <si>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</si>
  <si>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</si>
  <si>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</si>
  <si>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</si>
  <si>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</si>
  <si>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</si>
  <si>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</si>
  <si>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</si>
  <si>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</si>
  <si>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</si>
  <si>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</si>
  <si>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</si>
  <si>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</si>
  <si>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</si>
  <si>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</si>
  <si>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</si>
  <si>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</si>
  <si>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</si>
  <si>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</si>
  <si>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</si>
  <si>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</si>
  <si>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</si>
  <si>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</si>
  <si>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</si>
  <si>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</si>
  <si>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</si>
  <si>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</si>
  <si>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</si>
  <si>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</si>
  <si>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</si>
  <si>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</si>
  <si>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</si>
  <si>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</si>
  <si>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</si>
  <si>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</si>
  <si>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</si>
  <si>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</si>
  <si>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</si>
  <si>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</si>
  <si>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</si>
  <si>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</si>
  <si>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</si>
  <si>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</si>
  <si>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</si>
  <si>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</si>
  <si>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</si>
  <si>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</si>
  <si>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</si>
  <si>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</si>
  <si>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</si>
  <si>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</si>
  <si>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</si>
  <si>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</si>
  <si>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</si>
  <si>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</si>
  <si>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</si>
  <si>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</si>
  <si>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</si>
  <si>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</si>
  <si>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</si>
  <si>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</si>
  <si>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</si>
  <si>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</si>
  <si>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</si>
  <si>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</si>
  <si>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</si>
  <si>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</si>
  <si>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</si>
  <si>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</si>
  <si>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</si>
  <si>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</si>
  <si>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</si>
  <si>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</si>
  <si>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</si>
  <si>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</si>
  <si>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</si>
  <si>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</si>
  <si>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</si>
  <si>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</si>
  <si>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</si>
  <si>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</si>
  <si>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</si>
  <si>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</si>
  <si>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</si>
  <si>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</si>
  <si>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</si>
  <si>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</si>
  <si>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</si>
  <si>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</si>
  <si>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</si>
  <si>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</si>
  <si>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</si>
  <si>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</si>
  <si>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</si>
  <si>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</si>
  <si>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</si>
  <si>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</si>
  <si>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</si>
  <si>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</si>
  <si>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</si>
  <si>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</si>
  <si>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</si>
  <si>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</si>
  <si>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</si>
  <si>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</si>
  <si>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</si>
  <si>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</si>
  <si>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</si>
  <si>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</si>
  <si>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</si>
  <si>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</si>
  <si>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</si>
  <si>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</si>
  <si>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</si>
  <si>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</si>
  <si>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</si>
  <si>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</si>
  <si>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</si>
  <si>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</si>
  <si>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</si>
  <si>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</si>
  <si>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</si>
  <si>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</si>
  <si>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</si>
  <si>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</si>
  <si>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</si>
  <si>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</si>
  <si>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</si>
  <si>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</si>
  <si>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</si>
  <si>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</si>
  <si>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</si>
  <si>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</si>
  <si>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</si>
  <si>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</si>
  <si>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</si>
  <si>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</si>
  <si>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</si>
  <si>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</si>
  <si>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</si>
  <si>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</si>
  <si>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</si>
  <si>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</si>
  <si>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</si>
  <si>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</si>
  <si>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</si>
  <si>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</si>
  <si>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</si>
  <si>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</si>
  <si>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</si>
  <si>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</si>
  <si>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</si>
  <si>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</si>
  <si>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</si>
  <si>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</si>
  <si>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</si>
  <si>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</si>
  <si>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</si>
  <si>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</si>
  <si>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</si>
  <si>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</si>
  <si>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</si>
  <si>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</si>
  <si>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</si>
  <si>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</si>
  <si>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</si>
  <si>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</si>
  <si>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</si>
  <si>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</si>
  <si>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</si>
  <si>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</si>
  <si>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</si>
  <si>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</si>
  <si>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</si>
  <si>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</si>
  <si>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</si>
  <si>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</si>
  <si>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</si>
  <si>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</si>
  <si>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</si>
  <si>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</si>
  <si>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</si>
  <si>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</si>
  <si>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</si>
  <si>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</si>
  <si>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</si>
  <si>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</si>
  <si>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</si>
  <si>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</si>
  <si>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</si>
  <si>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</si>
  <si>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</si>
  <si>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</si>
  <si>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</si>
  <si>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</si>
  <si>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</si>
  <si>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</si>
  <si>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</si>
  <si>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</si>
  <si>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</si>
  <si>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</si>
  <si>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</si>
  <si>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</si>
  <si>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</si>
  <si>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</si>
  <si>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</si>
  <si>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</si>
  <si>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</si>
  <si>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</si>
  <si>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</si>
  <si>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</si>
  <si>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</si>
  <si>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</si>
  <si>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</si>
  <si>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</si>
  <si>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</si>
  <si>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</si>
  <si>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</si>
  <si>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</si>
  <si>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</si>
  <si>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</si>
  <si>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</si>
  <si>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</si>
  <si>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</si>
  <si>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</si>
  <si>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</si>
  <si>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</si>
  <si>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</si>
  <si>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</si>
  <si>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</si>
  <si>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</si>
  <si>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</si>
  <si>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</si>
  <si>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</si>
  <si>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</si>
  <si>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</si>
  <si>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</si>
  <si>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</si>
  <si>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</si>
  <si>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</si>
  <si>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</si>
  <si>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</si>
  <si>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</si>
  <si>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</si>
  <si>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</si>
  <si>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</si>
  <si>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</si>
  <si>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</si>
  <si>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</si>
  <si>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</si>
  <si>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</si>
  <si>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</si>
  <si>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</si>
  <si>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</si>
  <si>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</si>
  <si>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</si>
  <si>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</si>
  <si>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</si>
  <si>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</si>
  <si>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</si>
  <si>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</si>
  <si>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</si>
  <si>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</si>
  <si>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</si>
  <si>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</si>
  <si>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</si>
  <si>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</si>
  <si>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</si>
  <si>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</si>
  <si>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</si>
  <si>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</si>
  <si>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</si>
  <si>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</si>
  <si>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</si>
  <si>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</si>
  <si>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</si>
  <si>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</si>
  <si>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</si>
  <si>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</si>
  <si>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</si>
  <si>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</si>
  <si>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</si>
  <si>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</si>
  <si>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</si>
  <si>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</si>
  <si>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</si>
  <si>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</si>
  <si>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</si>
  <si>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</si>
  <si>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</si>
  <si>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</si>
  <si>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</si>
  <si>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</si>
  <si>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</si>
  <si>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</si>
  <si>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</si>
  <si>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</si>
  <si>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</si>
  <si>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</si>
  <si>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</si>
  <si>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</si>
  <si>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</si>
  <si>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</si>
  <si>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</si>
  <si>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</si>
  <si>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</si>
  <si>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</si>
  <si>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</si>
  <si>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</si>
  <si>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</si>
  <si>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</si>
  <si>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</si>
  <si>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</si>
  <si>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</si>
  <si>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</si>
  <si>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</si>
  <si>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</si>
  <si>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</si>
  <si>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</si>
  <si>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</si>
  <si>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</si>
  <si>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</si>
  <si>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</si>
  <si>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</si>
  <si>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</si>
  <si>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</si>
  <si>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</si>
  <si>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</si>
  <si>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</si>
  <si>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</si>
  <si>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</si>
  <si>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</si>
  <si>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</si>
  <si>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</si>
  <si>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</si>
  <si>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</si>
  <si>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</si>
  <si>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</si>
  <si>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</si>
  <si>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</si>
  <si>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</si>
  <si>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</si>
  <si>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</si>
  <si>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</si>
  <si>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</si>
  <si>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</si>
  <si>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</si>
  <si>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</si>
  <si>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</si>
  <si>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</si>
  <si>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</si>
  <si>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</si>
  <si>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</si>
  <si>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</si>
  <si>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</si>
  <si>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</si>
  <si>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</si>
  <si>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</si>
  <si>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</si>
  <si>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</si>
  <si>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</si>
  <si>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</si>
  <si>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</si>
  <si>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</si>
  <si>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</si>
  <si>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</si>
  <si>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</si>
  <si>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</si>
  <si>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</si>
  <si>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</si>
  <si>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</si>
  <si>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</si>
  <si>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</si>
  <si>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</si>
  <si>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</si>
  <si>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</si>
  <si>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</si>
  <si>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</si>
  <si>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</si>
  <si>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</si>
  <si>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</si>
  <si>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</si>
  <si>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</si>
  <si>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</si>
  <si>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</si>
  <si>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</si>
  <si>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</si>
  <si>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</si>
  <si>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</si>
  <si>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</si>
  <si>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</si>
  <si>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</si>
  <si>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</si>
  <si>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</si>
  <si>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</si>
  <si>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</si>
  <si>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</si>
  <si>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</si>
  <si>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</si>
  <si>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</si>
  <si>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</si>
  <si>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</si>
  <si>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</si>
  <si>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</si>
  <si>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</si>
  <si>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</si>
  <si>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</si>
  <si>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</si>
  <si>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</si>
  <si>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</si>
  <si>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</si>
  <si>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</si>
  <si>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</si>
  <si>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</si>
  <si>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</si>
  <si>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</si>
  <si>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</si>
  <si>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</si>
  <si>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</si>
  <si>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</si>
  <si>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</si>
  <si>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</si>
  <si>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</si>
  <si>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</si>
  <si>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</si>
  <si>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</si>
  <si>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</si>
  <si>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</si>
  <si>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</si>
  <si>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</si>
  <si>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</si>
  <si>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</si>
  <si>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</si>
  <si>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</si>
  <si>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</si>
  <si>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</si>
  <si>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</si>
  <si>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</si>
  <si>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</si>
  <si>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</si>
  <si>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</si>
  <si>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</si>
  <si>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</si>
  <si>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</si>
  <si>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</si>
  <si>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</si>
  <si>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</si>
  <si>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</si>
  <si>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</si>
  <si>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</si>
  <si>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</si>
  <si>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</si>
  <si>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</si>
  <si>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</si>
  <si>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</si>
  <si>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</si>
  <si>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</si>
  <si>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</si>
  <si>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</si>
  <si>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</si>
  <si>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</si>
  <si>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</si>
  <si>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</si>
  <si>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</si>
  <si>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</si>
  <si>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</si>
  <si>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</si>
  <si>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</si>
  <si>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</si>
  <si>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</si>
  <si>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</si>
  <si>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</si>
  <si>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</si>
  <si>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</si>
  <si>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</si>
  <si>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</si>
  <si>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</si>
  <si>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</si>
  <si>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</si>
  <si>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</si>
  <si>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</si>
  <si>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</si>
  <si>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</si>
  <si>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</si>
  <si>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</si>
  <si>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</si>
  <si>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</si>
  <si>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</si>
  <si>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</si>
  <si>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</si>
  <si>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</si>
  <si>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</si>
  <si>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</si>
  <si>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</si>
  <si>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</si>
  <si>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</si>
  <si>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</si>
  <si>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</si>
  <si>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</si>
  <si>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</si>
  <si>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</si>
  <si>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</si>
  <si>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</si>
  <si>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</si>
  <si>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</si>
  <si>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</si>
  <si>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</si>
  <si>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</si>
  <si>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</si>
  <si>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</si>
  <si>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</si>
  <si>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</si>
  <si>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</si>
  <si>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</si>
  <si>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</si>
  <si>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</si>
  <si>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</si>
  <si>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</si>
  <si>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</si>
  <si>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</si>
  <si>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</si>
  <si>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</si>
  <si>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</si>
  <si>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</si>
  <si>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</si>
  <si>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</si>
  <si>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</si>
  <si>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</si>
  <si>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</si>
  <si>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</si>
  <si>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</si>
  <si>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</si>
  <si>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</si>
  <si>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</si>
  <si>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</si>
  <si>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</si>
  <si>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</si>
  <si>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</si>
  <si>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</si>
  <si>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</si>
  <si>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</si>
  <si>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</si>
  <si>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</si>
  <si>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</si>
  <si>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</si>
  <si>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</si>
  <si>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</si>
  <si>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</si>
  <si>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</si>
  <si>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</si>
  <si>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</si>
  <si>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</si>
  <si>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</si>
  <si>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</si>
  <si>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</si>
  <si>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</si>
  <si>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</si>
  <si>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</si>
  <si>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</si>
  <si>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</si>
  <si>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</si>
  <si>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</si>
  <si>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</si>
  <si>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</si>
  <si>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</si>
  <si>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</si>
  <si>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</si>
  <si>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</si>
  <si>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</si>
  <si>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</si>
  <si>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</si>
  <si>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</si>
  <si>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</si>
  <si>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</si>
  <si>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</si>
  <si>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</si>
  <si>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</si>
  <si>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</si>
  <si>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</si>
  <si>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</si>
  <si>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</si>
  <si>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</si>
  <si>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</si>
  <si>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</si>
  <si>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</si>
  <si>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</si>
  <si>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</si>
  <si>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</si>
  <si>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</si>
  <si>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</si>
  <si>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</si>
  <si>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</si>
  <si>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</si>
  <si>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</si>
  <si>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</si>
  <si>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</si>
  <si>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</si>
  <si>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</si>
  <si>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</si>
  <si>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</si>
  <si>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</si>
  <si>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</si>
  <si>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</si>
  <si>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</si>
  <si>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</si>
  <si>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</si>
  <si>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</si>
  <si>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</si>
  <si>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</si>
  <si>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</si>
  <si>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</si>
  <si>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</si>
  <si>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</si>
  <si>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</si>
  <si>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</si>
  <si>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</si>
  <si>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</si>
  <si>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</si>
  <si>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</si>
  <si>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</si>
  <si>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</si>
  <si>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</si>
  <si>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</si>
  <si>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</si>
  <si>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</si>
  <si>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</si>
  <si>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</si>
  <si>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</si>
  <si>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</si>
  <si>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</si>
  <si>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</si>
  <si>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</si>
  <si>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</si>
  <si>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</si>
  <si>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</si>
  <si>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</si>
  <si>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</si>
  <si>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</si>
  <si>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</si>
  <si>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</si>
  <si>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</si>
  <si>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</si>
  <si>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</si>
  <si>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</si>
  <si>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</si>
  <si>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</si>
  <si>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</si>
  <si>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</si>
  <si>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</si>
  <si>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</si>
  <si>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</si>
  <si>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</si>
  <si>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</si>
  <si>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</si>
  <si>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</si>
  <si>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</si>
  <si>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</si>
  <si>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</si>
  <si>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</si>
  <si>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</si>
  <si>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</si>
  <si>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</si>
  <si>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</si>
  <si>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</si>
  <si>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</si>
  <si>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</si>
  <si>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</si>
  <si>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</si>
  <si>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</si>
  <si>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</si>
  <si>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</si>
  <si>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</si>
  <si>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</si>
  <si>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</si>
  <si>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</si>
  <si>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</si>
  <si>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</si>
  <si>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</si>
  <si>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</si>
  <si>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</si>
  <si>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</si>
  <si>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</si>
  <si>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</si>
  <si>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</si>
  <si>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</si>
  <si>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</si>
  <si>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</si>
  <si>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</si>
  <si>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</si>
  <si>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</si>
  <si>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</si>
  <si>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</si>
  <si>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</si>
  <si>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</si>
  <si>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</si>
  <si>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</si>
  <si>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</si>
  <si>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</si>
  <si>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</si>
  <si>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</si>
  <si>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</si>
  <si>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</si>
  <si>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</si>
  <si>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</si>
  <si>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</si>
  <si>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</si>
  <si>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</si>
  <si>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</si>
  <si>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</si>
  <si>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</si>
  <si>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</si>
  <si>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</si>
  <si>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</si>
  <si>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</si>
  <si>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</si>
  <si>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</si>
  <si>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</si>
  <si>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</si>
  <si>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</si>
  <si>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</si>
  <si>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</si>
  <si>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</si>
  <si>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</si>
  <si>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</si>
  <si>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</si>
  <si>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</si>
  <si>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</si>
  <si>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</si>
  <si>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</si>
  <si>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</si>
  <si>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</si>
  <si>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</si>
  <si>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</si>
  <si>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</si>
  <si>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</si>
  <si>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</si>
  <si>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</si>
  <si>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</si>
  <si>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</si>
  <si>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</si>
  <si>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</si>
  <si>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</si>
  <si>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</si>
  <si>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</si>
  <si>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</si>
  <si>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</si>
  <si>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</si>
  <si>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</si>
  <si>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</si>
  <si>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</si>
  <si>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</si>
  <si>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</si>
  <si>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</si>
  <si>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</si>
  <si>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</si>
  <si>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</si>
  <si>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</si>
  <si>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</si>
  <si>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</si>
  <si>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</si>
  <si>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</si>
  <si>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</si>
  <si>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</si>
  <si>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</si>
  <si>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</si>
  <si>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</si>
  <si>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</si>
  <si>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</si>
  <si>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</si>
  <si>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</si>
  <si>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</si>
  <si>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</si>
  <si>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</si>
  <si>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</si>
  <si>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</si>
  <si>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</si>
  <si>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</si>
  <si>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</si>
  <si>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</si>
  <si>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</si>
  <si>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</si>
  <si>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</si>
  <si>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</si>
  <si>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</si>
  <si>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</si>
  <si>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</si>
  <si>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</si>
  <si>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</si>
  <si>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</si>
  <si>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</si>
  <si>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</si>
  <si>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</si>
  <si>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</si>
  <si>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</si>
  <si>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</si>
  <si>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</si>
  <si>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</si>
  <si>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</si>
  <si>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</si>
  <si>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</si>
  <si>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</si>
  <si>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</si>
  <si>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</si>
  <si>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</si>
  <si>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</si>
  <si>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</si>
  <si>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</si>
  <si>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</si>
  <si>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</si>
  <si>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</si>
  <si>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</si>
  <si>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</si>
  <si>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</si>
  <si>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</si>
  <si>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</si>
  <si>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</si>
  <si>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</si>
  <si>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</si>
  <si>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</si>
  <si>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</si>
  <si>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</si>
  <si>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</si>
  <si>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</si>
  <si>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</si>
  <si>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</si>
  <si>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</si>
  <si>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</si>
  <si>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</si>
  <si>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</si>
  <si>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</si>
  <si>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</si>
  <si>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</si>
  <si>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</si>
  <si>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</si>
  <si>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</si>
  <si>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</si>
  <si>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</si>
  <si>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</si>
  <si>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</si>
  <si>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</si>
  <si>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</si>
  <si>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</si>
  <si>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</si>
  <si>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</si>
  <si>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</si>
  <si>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</si>
  <si>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</si>
  <si>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</si>
  <si>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</si>
  <si>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</si>
  <si>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</si>
  <si>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</si>
  <si>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</si>
  <si>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</si>
  <si>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</si>
  <si>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</si>
  <si>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</si>
  <si>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</si>
  <si>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</si>
  <si>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</si>
  <si>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</si>
  <si>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</si>
  <si>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</si>
  <si>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</si>
  <si>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</si>
  <si>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</si>
  <si>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</si>
  <si>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</si>
  <si>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</si>
  <si>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</si>
  <si>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</si>
  <si>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</si>
  <si>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</si>
  <si>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</si>
  <si>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</si>
  <si>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</si>
  <si>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</si>
  <si>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</si>
  <si>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</si>
  <si>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</si>
  <si>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</si>
  <si>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</si>
  <si>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</si>
  <si>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</si>
  <si>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</si>
  <si>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</si>
  <si>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</si>
  <si>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</si>
  <si>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</si>
  <si>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</si>
  <si>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</si>
  <si>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</si>
  <si>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</si>
  <si>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</si>
  <si>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</si>
  <si>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</si>
  <si>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</si>
  <si>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</si>
  <si>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</si>
  <si>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</si>
  <si>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</si>
  <si>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</si>
  <si>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</si>
  <si>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</si>
  <si>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</si>
  <si>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</si>
  <si>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</si>
  <si>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</si>
  <si>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</si>
  <si>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</si>
  <si>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</si>
  <si>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</si>
  <si>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</si>
  <si>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</si>
  <si>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</si>
  <si>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</si>
  <si>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</si>
  <si>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</si>
  <si>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</si>
  <si>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</si>
  <si>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</si>
  <si>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</si>
  <si>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</si>
  <si>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</si>
  <si>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</si>
  <si>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</si>
  <si>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</si>
  <si>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</si>
  <si>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</si>
  <si>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</si>
  <si>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</si>
  <si>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</si>
  <si>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</si>
  <si>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</si>
  <si>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</si>
  <si>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</si>
  <si>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</si>
  <si>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</si>
  <si>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</si>
  <si>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</si>
  <si>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</si>
  <si>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</si>
  <si>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</si>
  <si>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</si>
  <si>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</si>
  <si>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</si>
  <si>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</si>
  <si>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</si>
  <si>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</si>
  <si>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</si>
  <si>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</si>
  <si>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</si>
  <si>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</si>
  <si>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</si>
  <si>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</si>
  <si>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</si>
  <si>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</si>
  <si>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</si>
  <si>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</si>
  <si>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</si>
  <si>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</si>
  <si>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</si>
  <si>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</si>
  <si>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</si>
  <si>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</si>
  <si>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</si>
  <si>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</si>
  <si>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</si>
  <si>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</si>
  <si>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</si>
  <si>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</si>
  <si>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</si>
  <si>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</si>
  <si>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</si>
  <si>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</si>
  <si>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</si>
  <si>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</si>
  <si>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</si>
  <si>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</si>
  <si>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</si>
  <si>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</si>
  <si>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</si>
  <si>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</si>
  <si>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</si>
  <si>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</si>
  <si>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</si>
  <si>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</si>
  <si>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</si>
  <si>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</si>
  <si>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</si>
  <si>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</si>
  <si>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</si>
  <si>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</si>
  <si>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</si>
  <si>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</si>
  <si>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</si>
  <si>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</si>
  <si>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</si>
  <si>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</si>
  <si>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</si>
  <si>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</si>
  <si>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</si>
  <si>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</si>
  <si>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</si>
  <si>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</si>
  <si>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</si>
  <si>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</si>
  <si>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</si>
  <si>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</si>
  <si>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</si>
  <si>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</si>
  <si>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</si>
  <si>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</si>
  <si>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</si>
  <si>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</si>
  <si>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</si>
  <si>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</si>
  <si>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</si>
  <si>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</si>
  <si>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</si>
  <si>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</si>
  <si>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</si>
  <si>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</si>
  <si>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</si>
  <si>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</si>
  <si>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</si>
  <si>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</si>
  <si>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</si>
  <si>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</si>
  <si>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</si>
  <si>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</si>
  <si>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</si>
  <si>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</si>
  <si>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</si>
  <si>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</si>
  <si>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</si>
  <si>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</si>
  <si>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</si>
  <si>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</si>
  <si>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</si>
  <si>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</si>
  <si>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</si>
  <si>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</si>
  <si>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</si>
  <si>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</si>
  <si>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</si>
  <si>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</si>
  <si>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</si>
  <si>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</si>
  <si>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</si>
  <si>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</si>
  <si>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</si>
  <si>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</si>
  <si>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</si>
  <si>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</si>
  <si>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</si>
  <si>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</si>
  <si>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</si>
  <si>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</si>
  <si>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</si>
  <si>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</si>
  <si>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</si>
  <si>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</si>
  <si>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</si>
  <si>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</si>
  <si>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</si>
  <si>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</si>
  <si>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</si>
  <si>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</si>
  <si>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</si>
  <si>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</si>
  <si>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</si>
  <si>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</si>
  <si>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</si>
  <si>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</si>
  <si>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</si>
  <si>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</si>
  <si>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</si>
  <si>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</si>
  <si>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</si>
  <si>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</si>
  <si>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</si>
  <si>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</si>
  <si>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</si>
  <si>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</si>
  <si>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</si>
  <si>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</si>
  <si>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</si>
  <si>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</si>
  <si>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</si>
  <si>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</si>
  <si>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</si>
  <si>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</si>
  <si>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</si>
  <si>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</si>
  <si>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</si>
  <si>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</si>
  <si>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</si>
  <si>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</si>
  <si>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</si>
  <si>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</si>
  <si>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</si>
  <si>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</si>
  <si>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</si>
  <si>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</si>
  <si>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</si>
  <si>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</si>
  <si>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</si>
  <si>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</si>
  <si>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</si>
  <si>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</si>
  <si>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</si>
  <si>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</si>
  <si>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</si>
  <si>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</si>
  <si>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</si>
  <si>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</si>
  <si>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</si>
  <si>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</si>
  <si>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</si>
  <si>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</si>
  <si>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</si>
  <si>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</si>
  <si>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</si>
  <si>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</si>
  <si>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</si>
  <si>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</si>
  <si>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</si>
  <si>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</si>
  <si>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</si>
  <si>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</si>
  <si>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</si>
  <si>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</si>
  <si>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</si>
  <si>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</si>
  <si>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</si>
  <si>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</si>
  <si>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</si>
  <si>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</si>
  <si>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</si>
  <si>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</si>
  <si>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</si>
  <si>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</si>
  <si>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</si>
  <si>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</si>
  <si>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</si>
  <si>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</si>
  <si>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</si>
  <si>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</si>
  <si>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</si>
  <si>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</si>
  <si>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</si>
  <si>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</si>
  <si>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</si>
  <si>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</si>
  <si>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</si>
  <si>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</si>
  <si>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</si>
  <si>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</si>
  <si>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</si>
  <si>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</si>
  <si>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</si>
  <si>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</si>
  <si>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</si>
  <si>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</si>
  <si>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</si>
  <si>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</si>
  <si>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</si>
  <si>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</si>
  <si>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</si>
  <si>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</si>
  <si>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</si>
  <si>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</si>
  <si>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</si>
  <si>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</si>
  <si>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</si>
  <si>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</si>
  <si>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</si>
  <si>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</si>
  <si>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</si>
  <si>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</si>
  <si>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</si>
  <si>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</si>
  <si>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</si>
  <si>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</si>
  <si>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</si>
  <si>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</si>
  <si>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</si>
  <si>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</si>
  <si>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</si>
  <si>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</si>
  <si>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</si>
  <si>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</si>
  <si>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</si>
  <si>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</si>
  <si>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</si>
  <si>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</si>
  <si>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</si>
  <si>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</si>
  <si>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</si>
  <si>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</si>
  <si>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</si>
  <si>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</si>
  <si>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</si>
  <si>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</si>
  <si>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</si>
  <si>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</si>
  <si>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</si>
  <si>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</si>
  <si>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</si>
  <si>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</si>
  <si>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</si>
  <si>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</si>
  <si>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</si>
  <si>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</si>
  <si>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</si>
  <si>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</si>
  <si>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</si>
  <si>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</si>
  <si>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</si>
  <si>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</si>
  <si>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</si>
  <si>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</si>
  <si>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</si>
  <si>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</si>
  <si>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</si>
  <si>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</si>
  <si>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</si>
  <si>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</si>
  <si>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</si>
  <si>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</si>
  <si>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</si>
  <si>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</si>
  <si>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</si>
  <si>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</si>
  <si>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</si>
  <si>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</si>
  <si>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</si>
  <si>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</si>
  <si>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</si>
  <si>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</si>
  <si>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</si>
  <si>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</si>
  <si>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</si>
  <si>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</si>
  <si>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</si>
  <si>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</si>
  <si>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</si>
  <si>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</si>
  <si>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</si>
  <si>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</si>
  <si>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</si>
  <si>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</si>
  <si>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</si>
  <si>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</si>
  <si>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</si>
  <si>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</si>
  <si>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</si>
  <si>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</si>
  <si>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</si>
  <si>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</si>
  <si>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</si>
  <si>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</si>
  <si>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</si>
  <si>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</si>
  <si>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</si>
  <si>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</si>
  <si>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</si>
  <si>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</si>
  <si>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</si>
  <si>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</si>
  <si>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</si>
  <si>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</si>
  <si>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</si>
  <si>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</si>
  <si>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</si>
  <si>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</si>
  <si>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</si>
  <si>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</si>
  <si>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</si>
  <si>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</si>
  <si>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</si>
  <si>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</si>
  <si>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</si>
  <si>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</si>
  <si>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</si>
  <si>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</si>
  <si>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</si>
  <si>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</si>
  <si>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</si>
  <si>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</si>
  <si>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</si>
  <si>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</si>
  <si>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</si>
  <si>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</si>
  <si>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</si>
  <si>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</si>
  <si>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</si>
  <si>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</si>
  <si>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</si>
  <si>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</si>
  <si>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</si>
  <si>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</si>
  <si>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</si>
  <si>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</si>
  <si>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</si>
  <si>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</si>
  <si>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</si>
  <si>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</si>
  <si>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</si>
  <si>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</si>
  <si>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</si>
  <si>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</si>
  <si>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</si>
  <si>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</si>
  <si>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</si>
  <si>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</si>
  <si>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</si>
  <si>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</si>
  <si>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</si>
  <si>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</si>
  <si>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</si>
  <si>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</si>
  <si>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</si>
  <si>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</si>
  <si>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</si>
  <si>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</si>
  <si>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</si>
  <si>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</si>
  <si>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</si>
  <si>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</si>
  <si>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</si>
  <si>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</si>
  <si>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</si>
  <si>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</si>
  <si>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</si>
  <si>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</si>
  <si>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</si>
  <si>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</si>
  <si>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</si>
  <si>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</si>
  <si>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</si>
  <si>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</si>
  <si>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</si>
  <si>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</si>
  <si>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</si>
  <si>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</si>
  <si>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</si>
  <si>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</si>
  <si>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</si>
  <si>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</si>
  <si>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</si>
  <si>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</si>
  <si>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</si>
  <si>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</si>
  <si>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</si>
  <si>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</si>
  <si>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</si>
  <si>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</si>
  <si>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</si>
  <si>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</si>
  <si>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</si>
  <si>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</si>
  <si>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</si>
  <si>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</si>
  <si>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</si>
  <si>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</si>
  <si>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</si>
  <si>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</si>
  <si>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</si>
  <si>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</si>
  <si>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</si>
  <si>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</si>
  <si>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</si>
  <si>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</si>
  <si>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</si>
  <si>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</si>
  <si>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</si>
  <si>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</si>
  <si>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</si>
  <si>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</si>
  <si>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</si>
  <si>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</si>
  <si>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</si>
  <si>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</si>
  <si>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</si>
  <si>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</si>
  <si>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</si>
  <si>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</si>
  <si>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</si>
  <si>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</si>
  <si>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</si>
  <si>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</si>
  <si>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</si>
  <si>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</si>
  <si>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</si>
  <si>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</si>
  <si>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</si>
  <si>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</si>
  <si>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</si>
  <si>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</si>
  <si>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</si>
  <si>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</si>
  <si>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</si>
  <si>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</si>
  <si>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</si>
  <si>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</si>
  <si>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</si>
  <si>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</si>
  <si>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</si>
  <si>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</si>
  <si>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</si>
  <si>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</si>
  <si>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</si>
  <si>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</si>
  <si>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</si>
  <si>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</si>
  <si>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</si>
  <si>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</si>
  <si>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</si>
  <si>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</si>
  <si>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</si>
  <si>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</si>
  <si>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</si>
  <si>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</si>
  <si>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</si>
  <si>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</si>
  <si>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</si>
  <si>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</si>
  <si>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</si>
  <si>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</si>
  <si>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</si>
  <si>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</si>
  <si>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</si>
  <si>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</si>
  <si>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</si>
  <si>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</si>
  <si>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</si>
  <si>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</si>
  <si>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</si>
  <si>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</si>
  <si>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</si>
  <si>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</si>
  <si>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</si>
  <si>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</si>
  <si>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</si>
  <si>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</si>
  <si>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</si>
  <si>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</si>
  <si>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</si>
  <si>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</si>
  <si>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</si>
  <si>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</si>
  <si>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</si>
  <si>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</si>
  <si>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</si>
  <si>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</si>
  <si>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</si>
  <si>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</si>
  <si>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</si>
  <si>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</si>
  <si>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</si>
  <si>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</si>
  <si>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</si>
  <si>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</si>
  <si>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</si>
  <si>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</si>
  <si>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</si>
  <si>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</si>
  <si>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</si>
  <si>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</si>
  <si>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</si>
  <si>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</si>
  <si>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</si>
  <si>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</si>
  <si>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</si>
  <si>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</si>
  <si>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</si>
  <si>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</si>
  <si>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</si>
  <si>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</si>
  <si>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</si>
  <si>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</si>
  <si>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</si>
  <si>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</si>
  <si>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</si>
  <si>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</si>
  <si>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</si>
  <si>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</si>
  <si>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</si>
  <si>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</si>
  <si>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</si>
  <si>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</si>
  <si>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</si>
  <si>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</si>
  <si>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</si>
  <si>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</si>
  <si>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</si>
  <si>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</si>
  <si>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</si>
  <si>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</si>
  <si>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</si>
  <si>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</si>
  <si>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</si>
  <si>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</si>
  <si>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</si>
  <si>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</si>
  <si>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</si>
  <si>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</si>
  <si>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</si>
  <si>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</si>
  <si>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</si>
  <si>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</si>
  <si>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</si>
  <si>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</si>
  <si>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</si>
  <si>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</si>
  <si>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</si>
  <si>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</si>
  <si>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</si>
  <si>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</si>
  <si>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</si>
  <si>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</si>
  <si>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</si>
  <si>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</si>
  <si>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</si>
  <si>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</si>
  <si>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</si>
  <si>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</si>
  <si>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</si>
  <si>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</si>
  <si>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</si>
  <si>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</si>
  <si>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</si>
  <si>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</si>
  <si>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</si>
  <si>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</si>
  <si>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</si>
  <si>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</si>
  <si>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</si>
  <si>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</si>
  <si>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</si>
  <si>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</si>
  <si>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</si>
  <si>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</si>
  <si>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</si>
  <si>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</si>
  <si>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</si>
  <si>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</si>
  <si>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</si>
  <si>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</si>
  <si>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</si>
  <si>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</si>
  <si>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</si>
  <si>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</si>
  <si>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</si>
  <si>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</si>
  <si>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</si>
  <si>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</si>
  <si>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</si>
  <si>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</si>
  <si>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</si>
  <si>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</si>
  <si>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</si>
  <si>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</si>
  <si>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</si>
  <si>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</si>
  <si>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</si>
  <si>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</si>
  <si>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</si>
  <si>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</si>
  <si>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</si>
  <si>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</si>
  <si>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</si>
  <si>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</si>
  <si>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</si>
  <si>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</si>
  <si>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</si>
  <si>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</si>
  <si>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</si>
  <si>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</si>
  <si>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</si>
  <si>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</si>
  <si>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</si>
  <si>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</si>
  <si>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</si>
  <si>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</si>
  <si>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</si>
  <si>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</si>
  <si>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</si>
  <si>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</si>
  <si>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</si>
  <si>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</si>
  <si>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</si>
  <si>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</si>
  <si>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</si>
  <si>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</si>
  <si>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</si>
  <si>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</si>
  <si>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</si>
  <si>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</si>
  <si>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</si>
  <si>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</si>
  <si>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</si>
  <si>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</si>
  <si>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</si>
  <si>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</si>
  <si>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</si>
  <si>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</si>
  <si>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</si>
  <si>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</si>
  <si>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</si>
  <si>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</si>
  <si>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</si>
  <si>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</si>
  <si>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</si>
  <si>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</si>
  <si>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</si>
  <si>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</si>
  <si>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</si>
  <si>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</si>
  <si>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</si>
  <si>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</si>
  <si>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</si>
  <si>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</si>
  <si>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</si>
  <si>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</si>
  <si>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</si>
  <si>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</si>
  <si>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</si>
  <si>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</si>
  <si>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</si>
  <si>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</si>
  <si>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</si>
  <si>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</si>
  <si>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</si>
  <si>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</si>
  <si>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</si>
  <si>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</si>
  <si>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</si>
  <si>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</si>
  <si>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</si>
  <si>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</si>
  <si>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</si>
  <si>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</si>
  <si>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</si>
  <si>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</si>
  <si>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</si>
  <si>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</si>
  <si>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</si>
  <si>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</si>
  <si>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</si>
  <si>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</si>
  <si>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</si>
  <si>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</si>
  <si>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</si>
  <si>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</si>
  <si>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</si>
  <si>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</si>
  <si>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</si>
  <si>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</si>
  <si>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</si>
  <si>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</si>
  <si>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</si>
  <si>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</si>
  <si>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</si>
  <si>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</si>
  <si>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</si>
  <si>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</si>
  <si>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</si>
  <si>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</si>
  <si>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</si>
  <si>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</si>
  <si>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</si>
  <si>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</si>
  <si>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</si>
  <si>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</si>
  <si>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</si>
  <si>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</si>
  <si>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</si>
  <si>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</si>
  <si>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</si>
  <si>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</si>
  <si>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</si>
  <si>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</si>
  <si>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</si>
  <si>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</si>
  <si>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</si>
  <si>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</si>
  <si>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</si>
  <si>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</si>
  <si>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</si>
  <si>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</si>
  <si>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</si>
  <si>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</si>
  <si>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</si>
  <si>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</si>
  <si>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</si>
  <si>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</si>
  <si>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</si>
  <si>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</si>
  <si>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</si>
  <si>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</si>
  <si>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</si>
  <si>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</si>
  <si>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</si>
  <si>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</si>
  <si>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</si>
  <si>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</si>
  <si>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</si>
  <si>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</si>
  <si>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</si>
  <si>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</si>
  <si>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</si>
  <si>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</si>
  <si>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</si>
  <si>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</si>
  <si>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</si>
  <si>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</si>
  <si>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</si>
  <si>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</si>
  <si>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</si>
  <si>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</si>
  <si>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</si>
  <si>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</si>
  <si>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</si>
  <si>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</si>
  <si>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</si>
  <si>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</si>
  <si>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</si>
  <si>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</si>
  <si>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</si>
  <si>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</si>
  <si>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</si>
  <si>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</si>
  <si>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</si>
  <si>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</si>
  <si>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</si>
  <si>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</si>
  <si>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</si>
  <si>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</si>
  <si>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</si>
  <si>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</si>
  <si>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</si>
  <si>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</si>
  <si>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</si>
  <si>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</si>
  <si>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</si>
  <si>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</si>
  <si>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</si>
  <si>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</si>
  <si>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</si>
  <si>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</si>
  <si>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</si>
  <si>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</si>
  <si>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</si>
  <si>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</si>
  <si>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</si>
  <si>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</si>
  <si>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</si>
  <si>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</si>
  <si>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</si>
  <si>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</si>
  <si>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</si>
  <si>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</si>
  <si>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</si>
  <si>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</si>
  <si>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</si>
  <si>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</si>
  <si>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</si>
  <si>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</si>
  <si>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</si>
  <si>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</si>
  <si>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</si>
  <si>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</si>
  <si>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</si>
  <si>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</si>
  <si>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</si>
  <si>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</si>
  <si>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</si>
  <si>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</si>
  <si>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</si>
  <si>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</si>
  <si>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</si>
  <si>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</si>
  <si>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</si>
  <si>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</si>
  <si>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</si>
  <si>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</si>
  <si>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</si>
  <si>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</si>
  <si>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</si>
  <si>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</si>
  <si>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</si>
  <si>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</si>
  <si>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</si>
  <si>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</si>
  <si>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</si>
  <si>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</si>
  <si>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</si>
  <si>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</si>
  <si>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</si>
  <si>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</si>
  <si>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</si>
  <si>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</si>
  <si>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</si>
  <si>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</si>
  <si>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</si>
  <si>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</si>
  <si>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</si>
  <si>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</si>
  <si>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</si>
  <si>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</si>
  <si>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</si>
  <si>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</si>
  <si>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</si>
  <si>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</si>
  <si>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</si>
  <si>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</si>
  <si>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</si>
  <si>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</si>
  <si>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</si>
  <si>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</si>
  <si>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</si>
  <si>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</si>
  <si>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</si>
  <si>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</si>
  <si>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</si>
  <si>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</si>
  <si>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</si>
  <si>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</si>
  <si>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</si>
  <si>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</si>
  <si>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</si>
  <si>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</si>
  <si>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</si>
  <si>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</si>
  <si>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</si>
  <si>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</si>
  <si>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</si>
  <si>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</si>
  <si>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</si>
  <si>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</si>
  <si>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</si>
  <si>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</si>
  <si>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</si>
  <si>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</si>
  <si>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</si>
  <si>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</si>
  <si>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</si>
  <si>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</si>
  <si>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</si>
  <si>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</si>
  <si>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</si>
  <si>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</si>
  <si>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</si>
  <si>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</si>
  <si>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</si>
  <si>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</si>
  <si>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</si>
  <si>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</si>
  <si>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</si>
  <si>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</si>
  <si>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</si>
  <si>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</si>
  <si>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</si>
  <si>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</si>
  <si>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</si>
  <si>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</si>
  <si>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</si>
  <si>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</si>
  <si>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</si>
  <si>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</si>
  <si>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</si>
  <si>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</si>
  <si>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</si>
  <si>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</si>
  <si>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</si>
  <si>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</si>
  <si>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</si>
  <si>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</si>
  <si>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</si>
  <si>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</si>
  <si>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</si>
  <si>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</si>
  <si>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</si>
  <si>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</si>
  <si>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</si>
  <si>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</si>
  <si>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</si>
  <si>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</si>
  <si>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</si>
  <si>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</si>
  <si>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</si>
  <si>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</si>
  <si>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</si>
  <si>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</si>
  <si>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</si>
  <si>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</si>
  <si>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</si>
  <si>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</si>
  <si>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</si>
  <si>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</si>
  <si>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</si>
  <si>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</si>
  <si>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</si>
  <si>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</si>
  <si>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</si>
  <si>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</si>
  <si>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</si>
  <si>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</si>
  <si>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</si>
  <si>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</si>
  <si>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</si>
  <si>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</si>
  <si>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</si>
  <si>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</si>
  <si>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</si>
  <si>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</si>
  <si>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</si>
  <si>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</si>
  <si>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</si>
  <si>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</si>
  <si>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</si>
  <si>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</si>
  <si>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</si>
  <si>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</si>
  <si>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</si>
  <si>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</si>
  <si>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</si>
  <si>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</si>
  <si>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</si>
  <si>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</si>
  <si>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</si>
  <si>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</si>
  <si>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</si>
  <si>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</si>
  <si>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</si>
  <si>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</si>
  <si>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</si>
  <si>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</si>
  <si>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</si>
  <si>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</si>
  <si>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</si>
  <si>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</si>
  <si>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</si>
  <si>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</si>
  <si>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</si>
  <si>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</si>
  <si>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</si>
  <si>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</si>
  <si>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</si>
  <si>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</si>
  <si>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</si>
  <si>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</si>
  <si>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</si>
  <si>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</si>
  <si>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</si>
  <si>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</si>
  <si>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</si>
  <si>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</si>
  <si>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</si>
  <si>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</si>
  <si>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</si>
  <si>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</si>
  <si>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</si>
  <si>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</si>
  <si>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</si>
  <si>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</si>
  <si>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</si>
  <si>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</si>
  <si>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</si>
  <si>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</si>
  <si>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</si>
  <si>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</si>
  <si>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</si>
  <si>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</si>
  <si>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</si>
  <si>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</si>
  <si>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</si>
  <si>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</si>
  <si>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</si>
  <si>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</si>
  <si>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</si>
  <si>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</si>
  <si>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</si>
  <si>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</si>
  <si>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</si>
  <si>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</si>
  <si>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</si>
  <si>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</si>
  <si>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</si>
  <si>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</si>
  <si>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</si>
  <si>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</si>
  <si>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</si>
  <si>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</si>
  <si>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</si>
  <si>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</si>
  <si>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</si>
  <si>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</si>
  <si>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</si>
  <si>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</si>
  <si>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</si>
  <si>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</si>
  <si>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</si>
  <si>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</si>
  <si>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</si>
  <si>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</si>
  <si>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</si>
  <si>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</si>
  <si>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</si>
  <si>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</si>
  <si>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</si>
  <si>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</si>
  <si>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</si>
  <si>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</si>
  <si>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</si>
  <si>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</si>
  <si>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</si>
  <si>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</si>
  <si>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</si>
  <si>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</si>
  <si>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</si>
  <si>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</si>
  <si>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</si>
  <si>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</si>
  <si>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</si>
  <si>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</si>
  <si>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</si>
  <si>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</si>
  <si>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</si>
  <si>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</si>
  <si>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</si>
  <si>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</si>
  <si>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</si>
  <si>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</si>
  <si>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</si>
  <si>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</si>
  <si>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</si>
  <si>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</si>
  <si>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</si>
  <si>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</si>
  <si>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</si>
  <si>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</si>
  <si>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</si>
  <si>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</si>
  <si>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</si>
  <si>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</si>
  <si>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</si>
  <si>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</si>
  <si>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</si>
  <si>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</si>
  <si>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</si>
  <si>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</si>
  <si>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</si>
  <si>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</si>
  <si>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</si>
  <si>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</si>
  <si>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</si>
  <si>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</si>
  <si>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</si>
  <si>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</si>
  <si>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</si>
  <si>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</si>
  <si>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</si>
  <si>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</si>
  <si>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</si>
  <si>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</si>
  <si>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</si>
  <si>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</si>
  <si>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</si>
  <si>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</si>
  <si>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</si>
  <si>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</si>
  <si>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</si>
  <si>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</si>
  <si>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</si>
  <si>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</si>
  <si>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</si>
  <si>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</si>
  <si>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</si>
  <si>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</si>
  <si>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</si>
  <si>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</si>
  <si>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</si>
  <si>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</si>
  <si>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</si>
  <si>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</si>
  <si>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</si>
  <si>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</si>
  <si>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</si>
  <si>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</si>
  <si>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</si>
  <si>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</si>
  <si>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</si>
  <si>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</si>
  <si>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</si>
  <si>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</si>
  <si>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</si>
  <si>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</si>
  <si>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</si>
  <si>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</si>
  <si>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</si>
  <si>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</si>
  <si>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</si>
  <si>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</si>
  <si>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</si>
  <si>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</si>
  <si>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</si>
  <si>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</si>
  <si>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</si>
  <si>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</si>
  <si>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</si>
  <si>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</si>
  <si>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</si>
  <si>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</si>
  <si>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</si>
  <si>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</si>
  <si>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</si>
  <si>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</si>
  <si>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</si>
  <si>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</si>
  <si>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</si>
  <si>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</si>
  <si>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</si>
  <si>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</si>
  <si>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</si>
  <si>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</si>
  <si>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</si>
  <si>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</si>
  <si>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</si>
  <si>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</si>
  <si>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</si>
  <si>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</si>
  <si>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</si>
  <si>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</si>
  <si>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</si>
  <si>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</si>
  <si>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</si>
  <si>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</si>
  <si>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</si>
  <si>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</si>
  <si>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</si>
  <si>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</si>
  <si>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</si>
  <si>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</si>
  <si>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</si>
  <si>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</si>
  <si>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</si>
  <si>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</si>
  <si>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</si>
  <si>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</si>
  <si>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</si>
  <si>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</si>
  <si>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</si>
  <si>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</si>
  <si>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</si>
  <si>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</si>
  <si>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</si>
  <si>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</si>
  <si>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</si>
  <si>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</si>
  <si>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</si>
  <si>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</si>
  <si>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</si>
  <si>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</si>
  <si>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</si>
  <si>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</si>
  <si>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</si>
  <si>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</si>
  <si>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</si>
  <si>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</si>
  <si>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</si>
  <si>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</si>
  <si>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</si>
  <si>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</si>
  <si>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</si>
  <si>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</si>
  <si>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</si>
  <si>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</si>
  <si>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</si>
  <si>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</si>
  <si>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</si>
  <si>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</si>
  <si>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</si>
  <si>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</si>
  <si>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</si>
  <si>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</si>
  <si>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</si>
  <si>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</si>
  <si>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</si>
  <si>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</si>
  <si>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</si>
  <si>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</si>
  <si>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</si>
  <si>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</si>
  <si>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</si>
  <si>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</si>
  <si>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</si>
  <si>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</si>
  <si>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</si>
  <si>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</si>
  <si>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</si>
  <si>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</si>
  <si>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</si>
  <si>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</si>
  <si>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</si>
  <si>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</si>
  <si>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</si>
  <si>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</si>
  <si>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</si>
  <si>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</si>
  <si>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</si>
  <si>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</si>
  <si>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</si>
  <si>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</si>
  <si>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</si>
  <si>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</si>
  <si>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</si>
  <si>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</si>
  <si>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</si>
  <si>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</si>
  <si>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</si>
  <si>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</si>
  <si>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</si>
  <si>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</si>
  <si>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</si>
  <si>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</si>
  <si>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</si>
  <si>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</si>
  <si>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</si>
  <si>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</si>
  <si>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</si>
  <si>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</si>
  <si>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</si>
  <si>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</si>
  <si>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</si>
  <si>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</si>
  <si>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</si>
  <si>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</si>
  <si>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</si>
  <si>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</si>
  <si>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</si>
  <si>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</si>
  <si>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</si>
  <si>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</si>
  <si>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</si>
  <si>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</si>
  <si>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</si>
  <si>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</si>
  <si>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</si>
  <si>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</si>
  <si>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</si>
  <si>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</si>
  <si>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</si>
  <si>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</si>
  <si>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</si>
  <si>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</si>
  <si>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</si>
  <si>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</si>
  <si>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</si>
  <si>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</si>
  <si>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</si>
  <si>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</si>
  <si>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</si>
  <si>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</si>
  <si>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</si>
  <si>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</si>
  <si>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</si>
  <si>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</si>
  <si>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</si>
  <si>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</si>
  <si>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</si>
  <si>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</si>
  <si>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</si>
  <si>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</si>
  <si>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</si>
  <si>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</si>
  <si>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</si>
  <si>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</si>
  <si>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</si>
  <si>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</si>
  <si>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</si>
  <si>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</si>
  <si>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</si>
  <si>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</si>
  <si>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</si>
  <si>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</si>
  <si>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</si>
  <si>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</si>
  <si>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</si>
  <si>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</si>
  <si>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</si>
  <si>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</si>
  <si>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</si>
  <si>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</si>
  <si>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</si>
  <si>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</si>
  <si>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</si>
  <si>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</si>
  <si>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</si>
  <si>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</si>
  <si>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</si>
  <si>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</si>
  <si>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</si>
  <si>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</si>
  <si>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</si>
  <si>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</si>
  <si>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</si>
  <si>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</si>
  <si>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</si>
  <si>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</si>
  <si>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</si>
  <si>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</si>
  <si>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</si>
  <si>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</si>
  <si>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</si>
  <si>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</si>
  <si>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</si>
  <si>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</si>
  <si>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</si>
  <si>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</si>
  <si>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</si>
  <si>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</si>
  <si>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</si>
  <si>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</si>
  <si>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</si>
  <si>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</si>
  <si>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</si>
  <si>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</si>
  <si>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</si>
  <si>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</si>
  <si>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</si>
  <si>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</si>
  <si>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</si>
  <si>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</si>
  <si>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</si>
  <si>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</si>
  <si>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</si>
  <si>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</si>
  <si>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</si>
  <si>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</si>
  <si>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</si>
  <si>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</si>
  <si>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</si>
  <si>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</si>
  <si>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</si>
  <si>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</si>
  <si>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</si>
  <si>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</si>
  <si>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</si>
  <si>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</si>
  <si>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</si>
  <si>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</si>
  <si>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</si>
  <si>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</si>
  <si>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</si>
  <si>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</si>
  <si>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</si>
  <si>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</si>
  <si>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</si>
  <si>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</si>
  <si>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</si>
  <si>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</si>
  <si>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</si>
  <si>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</si>
  <si>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</si>
  <si>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</si>
  <si>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</si>
  <si>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</si>
  <si>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</si>
  <si>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</si>
  <si>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</si>
  <si>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</si>
  <si>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</si>
  <si>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</si>
  <si>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</si>
  <si>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</si>
  <si>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</si>
  <si>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</si>
  <si>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</si>
  <si>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</si>
  <si>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</si>
  <si>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</si>
  <si>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</si>
  <si>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</si>
  <si>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</si>
  <si>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</si>
  <si>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</si>
  <si>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</si>
  <si>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</si>
  <si>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</si>
  <si>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</si>
  <si>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</si>
  <si>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</si>
  <si>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</si>
  <si>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</si>
  <si>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</si>
  <si>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</si>
  <si>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</si>
  <si>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</si>
  <si>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</si>
  <si>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</si>
  <si>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</si>
  <si>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</si>
  <si>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</si>
  <si>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</si>
  <si>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</si>
  <si>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</si>
  <si>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</si>
  <si>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</si>
  <si>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</si>
  <si>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</si>
  <si>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</si>
  <si>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</si>
  <si>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</si>
  <si>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</si>
  <si>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</si>
  <si>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</si>
  <si>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</si>
  <si>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</si>
  <si>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</si>
  <si>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</si>
  <si>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</si>
  <si>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</si>
  <si>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</si>
  <si>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</si>
  <si>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</si>
  <si>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</si>
  <si>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</si>
  <si>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</si>
  <si>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</si>
  <si>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</si>
  <si>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</si>
  <si>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</si>
  <si>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</si>
  <si>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</si>
  <si>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</si>
  <si>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</si>
  <si>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</si>
  <si>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</si>
  <si>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</si>
  <si>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</si>
  <si>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</si>
  <si>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</si>
  <si>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</si>
  <si>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</si>
  <si>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</si>
  <si>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</si>
  <si>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</si>
  <si>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</si>
  <si>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</si>
  <si>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</si>
  <si>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</si>
  <si>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</si>
  <si>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</si>
  <si>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</si>
  <si>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</si>
  <si>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</si>
  <si>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</si>
  <si>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</si>
  <si>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</si>
  <si>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</si>
  <si>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</si>
  <si>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</si>
  <si>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</si>
  <si>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</si>
  <si>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</si>
  <si>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</si>
  <si>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</si>
  <si>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</si>
  <si>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</si>
  <si>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</si>
  <si>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</si>
  <si>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</si>
  <si>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</si>
  <si>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</si>
  <si>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</si>
  <si>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</si>
  <si>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</si>
  <si>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</si>
  <si>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</si>
  <si>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</si>
  <si>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</si>
  <si>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</si>
  <si>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</si>
  <si>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</si>
  <si>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</si>
  <si>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</si>
  <si>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</si>
  <si>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</si>
  <si>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</si>
  <si>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</si>
  <si>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</si>
  <si>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</si>
  <si>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</si>
  <si>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</si>
  <si>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</si>
  <si>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</si>
  <si>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</si>
  <si>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</si>
  <si>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</si>
  <si>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</si>
  <si>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</si>
  <si>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</si>
  <si>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</si>
  <si>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</si>
  <si>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</si>
  <si>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</si>
  <si>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</si>
  <si>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</si>
  <si>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</si>
  <si>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</si>
  <si>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</si>
  <si>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</si>
  <si>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</si>
  <si>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</si>
  <si>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</si>
  <si>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</si>
  <si>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</si>
  <si>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</si>
  <si>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</si>
  <si>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</si>
  <si>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</si>
  <si>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</si>
  <si>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</si>
  <si>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</si>
  <si>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</si>
  <si>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</si>
  <si>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</si>
  <si>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</si>
  <si>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</si>
  <si>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</si>
  <si>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</si>
  <si>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</si>
  <si>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</si>
  <si>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</si>
  <si>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</si>
  <si>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</si>
  <si>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</si>
  <si>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</si>
  <si>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</si>
  <si>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</si>
  <si>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</si>
  <si>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</si>
  <si>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</si>
  <si>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</si>
  <si>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</si>
  <si>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</si>
  <si>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</si>
  <si>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</si>
  <si>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</si>
  <si>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</si>
  <si>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</si>
  <si>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</si>
  <si>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</si>
  <si>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</si>
  <si>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</si>
  <si>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</si>
  <si>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</si>
  <si>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</si>
  <si>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</si>
  <si>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</si>
  <si>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</si>
  <si>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</si>
  <si>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</si>
  <si>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</si>
  <si>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</si>
  <si>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</si>
  <si>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</si>
  <si>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</si>
  <si>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</si>
  <si>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</si>
  <si>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</si>
  <si>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</si>
  <si>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</si>
  <si>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</si>
  <si>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</si>
  <si>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</si>
  <si>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</si>
  <si>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</si>
  <si>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</si>
  <si>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</si>
  <si>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</si>
  <si>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</si>
  <si>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</si>
  <si>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</si>
  <si>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</si>
  <si>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</si>
  <si>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</si>
  <si>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</si>
  <si>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</si>
  <si>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</si>
  <si>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</si>
  <si>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</si>
  <si>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</si>
  <si>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</si>
  <si>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</si>
  <si>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</si>
  <si>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</si>
  <si>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</si>
  <si>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</si>
  <si>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</si>
  <si>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</si>
  <si>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</si>
  <si>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</si>
  <si>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</si>
  <si>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</si>
  <si>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</si>
  <si>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</si>
  <si>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</si>
  <si>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</si>
  <si>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</si>
  <si>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</si>
  <si>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</si>
  <si>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</si>
  <si>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</si>
  <si>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</si>
  <si>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</si>
  <si>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</si>
  <si>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</si>
  <si>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</si>
  <si>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</si>
  <si>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</si>
  <si>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</si>
  <si>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</si>
  <si>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</si>
  <si>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</si>
  <si>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</si>
  <si>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</si>
  <si>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</si>
  <si>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</si>
  <si>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</si>
  <si>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</si>
  <si>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</si>
  <si>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</si>
  <si>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</si>
  <si>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</si>
  <si>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</si>
  <si>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</si>
  <si>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</si>
  <si>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</si>
  <si>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</si>
  <si>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</si>
  <si>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</si>
  <si>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</si>
  <si>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</si>
  <si>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</si>
  <si>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</si>
  <si>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</si>
  <si>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</si>
  <si>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</si>
  <si>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</si>
  <si>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</si>
  <si>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</si>
  <si>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</si>
  <si>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</si>
  <si>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</si>
  <si>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</si>
  <si>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</si>
  <si>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</si>
  <si>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</si>
  <si>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</si>
  <si>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</si>
  <si>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</si>
  <si>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</si>
  <si>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</si>
  <si>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</si>
  <si>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</si>
  <si>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</si>
  <si>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</si>
  <si>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</si>
  <si>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</si>
  <si>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</si>
  <si>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</si>
  <si>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</si>
  <si>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</si>
  <si>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</si>
  <si>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</si>
  <si>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</si>
  <si>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</si>
  <si>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</si>
  <si>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</si>
  <si>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</si>
  <si>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</si>
  <si>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</si>
  <si>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</si>
  <si>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</si>
  <si>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</si>
  <si>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</si>
  <si>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</si>
  <si>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</si>
  <si>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</si>
  <si>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</si>
  <si>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</si>
  <si>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</si>
  <si>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</si>
  <si>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</si>
  <si>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</si>
  <si>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</si>
  <si>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</si>
  <si>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</si>
  <si>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</si>
  <si>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</si>
  <si>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</si>
  <si>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</si>
  <si>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</si>
  <si>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</si>
  <si>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</si>
  <si>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</si>
  <si>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</si>
  <si>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</si>
  <si>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</si>
  <si>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</si>
  <si>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</si>
  <si>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</si>
  <si>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</si>
  <si>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</si>
  <si>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</si>
  <si>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</si>
  <si>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</si>
  <si>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</si>
  <si>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</si>
  <si>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</si>
  <si>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</si>
  <si>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</si>
  <si>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</si>
  <si>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</si>
  <si>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</si>
  <si>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</si>
  <si>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</si>
  <si>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</si>
  <si>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</si>
  <si>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</si>
  <si>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</si>
  <si>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</si>
  <si>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</si>
  <si>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</si>
  <si>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</si>
  <si>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</si>
  <si>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</si>
  <si>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</si>
  <si>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</si>
  <si>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</si>
  <si>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</si>
  <si>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</si>
  <si>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</si>
  <si>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</si>
  <si>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</si>
  <si>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</si>
  <si>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</si>
  <si>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</si>
  <si>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</si>
  <si>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</si>
  <si>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</si>
  <si>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</si>
  <si>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</si>
  <si>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</si>
  <si>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</si>
  <si>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</si>
  <si>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</si>
  <si>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</si>
  <si>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</si>
  <si>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</si>
  <si>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</si>
  <si>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</si>
  <si>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</si>
  <si>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</si>
  <si>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</si>
  <si>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</si>
  <si>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</si>
  <si>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</si>
  <si>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</si>
  <si>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</si>
  <si>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</si>
  <si>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</si>
  <si>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</si>
  <si>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</si>
  <si>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</si>
  <si>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</si>
  <si>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</si>
  <si>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</si>
  <si>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</si>
  <si>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</si>
  <si>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</si>
  <si>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</si>
  <si>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</si>
  <si>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</si>
  <si>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</si>
  <si>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</si>
  <si>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</si>
  <si>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</si>
  <si>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</si>
  <si>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</si>
  <si>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</si>
  <si>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</si>
  <si>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</si>
  <si>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</si>
  <si>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</si>
  <si>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</si>
  <si>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</si>
  <si>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</si>
  <si>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</si>
  <si>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</si>
  <si>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</si>
  <si>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</si>
  <si>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</si>
  <si>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</si>
  <si>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</si>
  <si>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</si>
  <si>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</si>
  <si>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</si>
  <si>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</si>
  <si>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</si>
  <si>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</si>
  <si>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</si>
  <si>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</si>
  <si>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</si>
  <si>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</si>
  <si>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</si>
  <si>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</si>
  <si>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</si>
  <si>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</si>
  <si>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</si>
  <si>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</si>
  <si>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</si>
  <si>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</si>
  <si>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</si>
  <si>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</si>
  <si>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</si>
  <si>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</si>
  <si>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</si>
  <si>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</si>
  <si>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</si>
  <si>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</si>
  <si>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</si>
  <si>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</si>
  <si>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</si>
  <si>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</si>
  <si>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</si>
  <si>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</si>
  <si>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</si>
  <si>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</si>
  <si>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</si>
  <si>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</si>
  <si>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</si>
  <si>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</si>
  <si>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</si>
  <si>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</si>
  <si>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</si>
  <si>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</si>
  <si>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</si>
  <si>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</si>
  <si>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</si>
  <si>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</si>
  <si>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</si>
  <si>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</si>
  <si>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</si>
  <si>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</si>
  <si>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</si>
  <si>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</si>
  <si>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</si>
  <si>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</si>
  <si>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</si>
  <si>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</si>
  <si>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</si>
  <si>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</si>
  <si>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</si>
  <si>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</si>
  <si>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</si>
  <si>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</si>
  <si>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</si>
  <si>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</si>
  <si>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</si>
  <si>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</si>
  <si>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</si>
  <si>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</si>
  <si>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</si>
  <si>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</si>
  <si>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</si>
  <si>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</si>
  <si>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</si>
  <si>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</si>
  <si>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</si>
  <si>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</si>
  <si>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</si>
  <si>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</si>
  <si>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</si>
  <si>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</si>
  <si>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</si>
  <si>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</si>
  <si>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</si>
  <si>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</si>
  <si>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</si>
  <si>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</si>
  <si>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</si>
  <si>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</si>
  <si>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</si>
  <si>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</si>
  <si>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</si>
  <si>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</si>
  <si>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</si>
  <si>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</si>
  <si>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</si>
  <si>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</si>
  <si>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</si>
  <si>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</si>
  <si>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</si>
  <si>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</si>
  <si>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</si>
  <si>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</si>
  <si>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</si>
  <si>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</si>
  <si>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</si>
  <si>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</si>
  <si>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</si>
  <si>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</si>
  <si>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</si>
  <si>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</si>
  <si>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</si>
  <si>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</si>
  <si>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</si>
  <si>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</si>
  <si>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</si>
  <si>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</si>
  <si>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</si>
  <si>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</si>
  <si>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</si>
  <si>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</si>
  <si>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</si>
  <si>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</si>
  <si>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</si>
  <si>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</si>
  <si>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</si>
  <si>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</si>
  <si>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</si>
  <si>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</si>
  <si>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</si>
  <si>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</si>
  <si>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</si>
  <si>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</si>
  <si>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</si>
  <si>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</si>
  <si>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</si>
  <si>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</si>
  <si>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</si>
  <si>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</si>
  <si>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</si>
  <si>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</si>
  <si>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</si>
  <si>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</si>
  <si>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</si>
  <si>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</si>
  <si>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</si>
  <si>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</si>
  <si>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</si>
  <si>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</si>
  <si>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</si>
  <si>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</si>
  <si>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</si>
  <si>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</si>
  <si>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</si>
  <si>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</si>
  <si>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</si>
  <si>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</si>
  <si>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</si>
  <si>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</si>
  <si>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</si>
  <si>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</si>
  <si>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</si>
  <si>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</si>
  <si>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</si>
  <si>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</si>
  <si>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</si>
  <si>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</si>
  <si>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</si>
  <si>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</si>
  <si>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</si>
  <si>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</si>
  <si>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</si>
  <si>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</si>
  <si>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</si>
  <si>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</si>
  <si>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</si>
  <si>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</si>
  <si>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</si>
  <si>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</si>
  <si>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</si>
  <si>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</si>
  <si>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</si>
  <si>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</si>
  <si>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</si>
  <si>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</si>
  <si>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</si>
  <si>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</si>
  <si>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</si>
  <si>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</si>
  <si>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</si>
  <si>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</si>
  <si>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</si>
  <si>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</si>
  <si>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</si>
  <si>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</si>
  <si>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</si>
  <si>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</si>
  <si>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</si>
  <si>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</si>
  <si>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</si>
  <si>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</si>
  <si>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</si>
  <si>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</si>
  <si>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</si>
  <si>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</si>
  <si>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</si>
  <si>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</si>
  <si>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</si>
  <si>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</si>
  <si>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</si>
  <si>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</si>
  <si>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</si>
  <si>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</si>
  <si>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</si>
  <si>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</si>
  <si>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</si>
  <si>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</si>
  <si>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</si>
  <si>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</si>
  <si>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</si>
  <si>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</si>
  <si>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</si>
  <si>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</si>
  <si>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</si>
  <si>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</si>
  <si>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</si>
  <si>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</si>
  <si>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</si>
  <si>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</si>
  <si>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</si>
  <si>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</si>
  <si>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</si>
  <si>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</si>
  <si>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</si>
  <si>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</si>
  <si>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</si>
  <si>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</si>
  <si>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</si>
  <si>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</si>
  <si>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</si>
  <si>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</si>
  <si>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</si>
  <si>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</si>
  <si>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</si>
  <si>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</si>
  <si>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</si>
  <si>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</si>
  <si>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</si>
  <si>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</si>
  <si>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</si>
  <si>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</si>
  <si>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</si>
  <si>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</si>
  <si>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</si>
  <si>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</si>
  <si>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</si>
  <si>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</si>
  <si>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</si>
  <si>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</si>
  <si>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</si>
  <si>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</si>
  <si>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</si>
  <si>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</si>
  <si>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</si>
  <si>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</si>
  <si>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</si>
  <si>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</si>
  <si>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</si>
  <si>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</si>
  <si>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</si>
  <si>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</si>
  <si>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</si>
  <si>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</si>
  <si>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</si>
  <si>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</si>
  <si>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</si>
  <si>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</si>
  <si>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</si>
  <si>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</si>
  <si>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</si>
  <si>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</si>
  <si>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</si>
  <si>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</si>
  <si>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</si>
  <si>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</si>
  <si>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</si>
  <si>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</si>
  <si>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</si>
  <si>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</si>
  <si>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</si>
  <si>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</si>
  <si>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</si>
  <si>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</si>
  <si>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</si>
  <si>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</si>
  <si>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</si>
  <si>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</si>
  <si>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</si>
  <si>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</si>
  <si>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</si>
  <si>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</si>
  <si>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</si>
  <si>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</si>
  <si>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</si>
  <si>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</si>
  <si>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</si>
  <si>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</si>
  <si>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</si>
  <si>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</si>
  <si>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</si>
  <si>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</si>
  <si>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</si>
  <si>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</si>
  <si>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</si>
  <si>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</si>
  <si>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</si>
  <si>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</si>
  <si>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</si>
  <si>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</si>
  <si>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</si>
  <si>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</si>
  <si>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</si>
  <si>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</si>
  <si>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</si>
  <si>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</si>
  <si>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</si>
  <si>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</si>
  <si>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</si>
  <si>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</si>
  <si>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</si>
  <si>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</si>
  <si>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</si>
  <si>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</si>
  <si>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</si>
  <si>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</si>
  <si>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</si>
  <si>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</si>
  <si>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</si>
  <si>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</si>
  <si>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</si>
  <si>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</si>
  <si>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</si>
  <si>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</si>
  <si>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</si>
  <si>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</si>
  <si>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</si>
  <si>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</si>
  <si>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</si>
  <si>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</si>
  <si>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</si>
  <si>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</si>
  <si>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</si>
  <si>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</si>
  <si>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</si>
  <si>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</si>
  <si>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</si>
  <si>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</si>
  <si>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</si>
  <si>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</si>
  <si>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</si>
  <si>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</si>
  <si>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</si>
  <si>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</si>
  <si>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</si>
  <si>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</si>
  <si>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</si>
  <si>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</si>
  <si>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</si>
  <si>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</si>
  <si>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</si>
  <si>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</si>
  <si>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</si>
  <si>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</si>
  <si>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</si>
  <si>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</si>
  <si>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</si>
  <si>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</si>
  <si>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</si>
  <si>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</si>
  <si>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</si>
  <si>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</si>
  <si>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</si>
  <si>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</si>
  <si>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</si>
  <si>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</si>
  <si>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</si>
  <si>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</si>
  <si>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</si>
  <si>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</si>
  <si>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</si>
  <si>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</si>
  <si>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</si>
  <si>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</si>
  <si>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</si>
  <si>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</si>
  <si>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</si>
  <si>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</si>
  <si>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</si>
  <si>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</si>
  <si>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</si>
  <si>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</si>
  <si>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</si>
  <si>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</si>
  <si>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</si>
  <si>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</si>
  <si>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</si>
  <si>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</si>
  <si>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</si>
  <si>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</si>
  <si>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</si>
  <si>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</si>
  <si>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</si>
  <si>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</si>
  <si>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</si>
  <si>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</si>
  <si>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</si>
  <si>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</si>
  <si>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</si>
  <si>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</si>
  <si>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</si>
  <si>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</si>
  <si>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</si>
  <si>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</si>
  <si>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</si>
  <si>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</si>
  <si>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</si>
  <si>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</si>
  <si>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</si>
  <si>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</si>
  <si>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</si>
  <si>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</si>
  <si>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</si>
  <si>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</si>
  <si>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</si>
  <si>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</si>
  <si>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</si>
  <si>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</si>
  <si>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</si>
  <si>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</si>
  <si>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</si>
  <si>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</si>
  <si>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</si>
  <si>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</si>
  <si>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</si>
  <si>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</si>
  <si>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</si>
  <si>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</si>
  <si>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</si>
  <si>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</si>
  <si>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</si>
  <si>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</si>
  <si>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</si>
  <si>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</si>
  <si>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</si>
  <si>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</si>
  <si>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</si>
  <si>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</si>
  <si>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</si>
  <si>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</si>
  <si>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</si>
  <si>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</si>
  <si>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</si>
  <si>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</si>
  <si>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</si>
  <si>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</si>
  <si>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</si>
  <si>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</si>
  <si>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</si>
  <si>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</si>
  <si>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</si>
  <si>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</si>
  <si>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</si>
  <si>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</si>
  <si>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</si>
  <si>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</si>
  <si>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</si>
  <si>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</si>
  <si>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</si>
  <si>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</si>
  <si>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</si>
  <si>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</si>
  <si>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</si>
  <si>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</si>
  <si>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</si>
  <si>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</si>
  <si>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</si>
  <si>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</si>
  <si>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</si>
  <si>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</si>
  <si>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</si>
  <si>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</si>
  <si>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</si>
  <si>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</si>
  <si>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</si>
  <si>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</si>
  <si>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</si>
  <si>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</si>
  <si>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</si>
  <si>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</si>
  <si>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</si>
  <si>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</si>
  <si>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</si>
  <si>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</si>
  <si>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</si>
  <si>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</si>
  <si>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</si>
  <si>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</si>
  <si>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</si>
  <si>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</si>
  <si>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</si>
  <si>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</si>
  <si>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</si>
  <si>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</si>
  <si>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</si>
  <si>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</si>
  <si>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</si>
  <si>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</si>
  <si>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</si>
  <si>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</si>
  <si>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</si>
  <si>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</si>
  <si>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</si>
  <si>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</si>
  <si>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</si>
  <si>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</si>
  <si>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</si>
  <si>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</si>
  <si>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</si>
  <si>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</si>
  <si>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</si>
  <si>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</si>
  <si>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</si>
  <si>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</si>
  <si>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</si>
  <si>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</si>
  <si>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</si>
  <si>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</si>
  <si>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</si>
  <si>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</si>
  <si>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</si>
  <si>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</si>
  <si>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</si>
  <si>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</si>
  <si>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</si>
  <si>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</si>
  <si>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</si>
  <si>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</si>
  <si>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</si>
  <si>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</si>
  <si>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</si>
  <si>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</si>
  <si>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</si>
  <si>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</si>
  <si>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</si>
  <si>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</si>
  <si>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</si>
  <si>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</si>
  <si>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</si>
  <si>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</si>
  <si>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</si>
  <si>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</si>
  <si>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</si>
  <si>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</si>
  <si>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</si>
  <si>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</si>
  <si>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</si>
  <si>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</si>
  <si>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</si>
  <si>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</si>
  <si>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</si>
  <si>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</si>
  <si>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</si>
  <si>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</si>
  <si>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</si>
  <si>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</si>
  <si>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</si>
  <si>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</si>
  <si>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</si>
  <si>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</si>
  <si>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</si>
  <si>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</si>
  <si>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</si>
  <si>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</si>
  <si>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</si>
  <si>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</si>
  <si>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</si>
  <si>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</si>
  <si>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</si>
  <si>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</si>
  <si>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</si>
  <si>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</si>
  <si>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</si>
  <si>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</si>
  <si>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</si>
  <si>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</si>
  <si>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</si>
  <si>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</si>
  <si>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</si>
  <si>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</si>
  <si>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</si>
  <si>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</si>
  <si>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</si>
  <si>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</si>
  <si>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</si>
  <si>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</si>
  <si>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</si>
  <si>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</si>
  <si>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</si>
  <si>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</si>
  <si>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</si>
  <si>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</si>
  <si>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</si>
  <si>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</si>
  <si>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</si>
  <si>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</si>
  <si>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</si>
  <si>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</si>
  <si>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</si>
  <si>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</si>
  <si>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</si>
  <si>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</si>
  <si>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</si>
  <si>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</si>
  <si>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</si>
  <si>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</si>
  <si>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</si>
  <si>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</si>
  <si>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</si>
  <si>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</si>
  <si>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</si>
  <si>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</si>
  <si>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</si>
  <si>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</si>
  <si>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</si>
  <si>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</si>
  <si>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</si>
  <si>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</si>
  <si>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</si>
  <si>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</si>
  <si>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</si>
  <si>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</si>
  <si>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</si>
  <si>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</si>
  <si>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</si>
  <si>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</si>
  <si>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</si>
  <si>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</si>
  <si>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</si>
  <si>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</si>
  <si>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</si>
  <si>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</si>
  <si>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</si>
  <si>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</si>
  <si>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</si>
  <si>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</si>
  <si>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</si>
  <si>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</si>
  <si>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</si>
  <si>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</si>
  <si>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</si>
  <si>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</si>
  <si>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</si>
  <si>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</si>
  <si>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</si>
  <si>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</si>
  <si>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</si>
  <si>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</si>
  <si>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</si>
  <si>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</si>
  <si>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</si>
  <si>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</si>
  <si>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</si>
  <si>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</si>
  <si>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</si>
  <si>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</si>
  <si>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</si>
  <si>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</si>
  <si>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</si>
  <si>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</si>
  <si>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</si>
  <si>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</si>
  <si>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</si>
  <si>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</si>
  <si>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</si>
  <si>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</si>
  <si>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</si>
  <si>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</si>
  <si>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</si>
  <si>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</si>
  <si>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</si>
  <si>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</si>
  <si>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</si>
  <si>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</si>
  <si>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</si>
  <si>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</si>
  <si>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</si>
  <si>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</si>
  <si>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</si>
  <si>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</si>
  <si>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</si>
  <si>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</si>
  <si>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</si>
  <si>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</si>
  <si>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</si>
  <si>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</si>
  <si>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</si>
  <si>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</si>
  <si>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</si>
  <si>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</si>
  <si>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</si>
  <si>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</si>
  <si>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</si>
  <si>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</si>
  <si>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</si>
  <si>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</si>
  <si>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</si>
  <si>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</si>
  <si>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</si>
  <si>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</si>
  <si>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</si>
  <si>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</si>
  <si>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</si>
  <si>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</si>
  <si>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</si>
  <si>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</si>
  <si>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</si>
  <si>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</si>
  <si>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</si>
  <si>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</si>
  <si>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</si>
  <si>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</si>
  <si>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</si>
  <si>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</si>
  <si>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</si>
  <si>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</si>
  <si>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</si>
  <si>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</si>
  <si>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</si>
  <si>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</si>
  <si>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</si>
  <si>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</si>
  <si>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</si>
  <si>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</si>
  <si>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</si>
  <si>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</si>
  <si>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</si>
  <si>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</si>
  <si>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</si>
  <si>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</si>
  <si>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</si>
  <si>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</si>
  <si>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</si>
  <si>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</si>
  <si>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</si>
  <si>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</si>
  <si>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</si>
  <si>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</si>
  <si>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</si>
  <si>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</si>
  <si>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</si>
  <si>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</si>
  <si>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</si>
  <si>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</si>
  <si>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</si>
  <si>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</si>
  <si>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</si>
  <si>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</si>
  <si>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</si>
  <si>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</si>
  <si>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</si>
  <si>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</si>
  <si>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</si>
  <si>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</si>
  <si>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</si>
  <si>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</si>
  <si>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</si>
  <si>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</si>
  <si>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</si>
  <si>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</si>
  <si>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</si>
  <si>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</si>
  <si>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</si>
  <si>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</si>
  <si>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</si>
  <si>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</si>
  <si>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</si>
  <si>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</si>
  <si>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</si>
  <si>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</si>
  <si>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</si>
  <si>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</si>
  <si>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</si>
  <si>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</si>
  <si>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</si>
  <si>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</si>
  <si>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</si>
  <si>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</si>
  <si>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</si>
  <si>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</si>
  <si>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</si>
  <si>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</si>
  <si>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</si>
  <si>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</si>
  <si>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</si>
  <si>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</si>
  <si>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</si>
  <si>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</si>
  <si>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</si>
  <si>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</si>
  <si>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</si>
  <si>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</si>
  <si>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</si>
  <si>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</si>
  <si>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</si>
  <si>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</si>
  <si>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</si>
  <si>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</si>
  <si>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</si>
  <si>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</si>
  <si>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</si>
  <si>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</si>
  <si>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</si>
  <si>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</si>
  <si>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</si>
  <si>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</si>
  <si>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</si>
  <si>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</si>
  <si>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</si>
  <si>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</si>
  <si>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</si>
  <si>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</si>
  <si>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</si>
  <si>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</si>
  <si>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</si>
  <si>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</si>
  <si>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</si>
  <si>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</si>
  <si>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</si>
  <si>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</si>
  <si>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</si>
  <si>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</si>
  <si>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</si>
  <si>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</si>
  <si>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</si>
  <si>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</si>
  <si>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</si>
  <si>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</si>
  <si>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</si>
  <si>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</si>
  <si>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</si>
  <si>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</si>
  <si>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</si>
  <si>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</si>
  <si>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</si>
  <si>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</si>
  <si>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</si>
  <si>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</si>
  <si>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</si>
  <si>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</si>
  <si>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</si>
  <si>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</si>
  <si>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</si>
  <si>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</si>
  <si>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</si>
  <si>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</si>
  <si>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</si>
  <si>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</si>
  <si>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</si>
  <si>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</si>
  <si>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</si>
  <si>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</si>
  <si>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</si>
  <si>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</si>
  <si>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</si>
  <si>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</si>
  <si>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</si>
  <si>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</si>
  <si>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</si>
  <si>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</si>
  <si>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</si>
  <si>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</si>
  <si>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</si>
  <si>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</si>
  <si>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</si>
  <si>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</si>
  <si>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</si>
  <si>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</si>
  <si>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</si>
  <si>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</si>
  <si>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</si>
  <si>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</si>
  <si>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</si>
  <si>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</si>
  <si>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</si>
  <si>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</si>
  <si>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</si>
  <si>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</si>
  <si>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</si>
  <si>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</si>
  <si>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</si>
  <si>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</si>
  <si>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</si>
  <si>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</si>
  <si>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</si>
  <si>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</si>
  <si>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</si>
  <si>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</si>
  <si>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</si>
  <si>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</si>
  <si>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</si>
  <si>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</si>
  <si>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</si>
  <si>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</si>
  <si>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</si>
  <si>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</si>
  <si>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</si>
  <si>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</si>
  <si>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</si>
  <si>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</si>
  <si>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</si>
  <si>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</si>
  <si>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</si>
  <si>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</si>
  <si>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</si>
  <si>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</si>
  <si>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</si>
  <si>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</si>
  <si>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</si>
  <si>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</si>
  <si>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</si>
  <si>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</si>
  <si>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</si>
  <si>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</si>
  <si>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</si>
  <si>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</si>
  <si>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</si>
  <si>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</si>
  <si>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</si>
  <si>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</si>
  <si>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</si>
  <si>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</si>
  <si>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</si>
  <si>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</si>
  <si>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</si>
  <si>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</si>
  <si>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</si>
  <si>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</si>
  <si>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</si>
  <si>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</si>
  <si>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</si>
  <si>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</si>
  <si>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</si>
  <si>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</si>
  <si>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</si>
  <si>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</si>
  <si>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</si>
  <si>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</si>
  <si>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</si>
  <si>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</si>
  <si>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</si>
  <si>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</si>
  <si>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</si>
  <si>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</si>
  <si>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</si>
  <si>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</si>
  <si>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</si>
  <si>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</si>
  <si>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</si>
  <si>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</si>
  <si>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</si>
  <si>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</si>
  <si>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</si>
  <si>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</si>
  <si>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</si>
  <si>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</si>
  <si>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</si>
  <si>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</si>
  <si>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</si>
  <si>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</si>
  <si>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</si>
  <si>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</si>
  <si>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</si>
  <si>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</si>
  <si>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</si>
  <si>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</si>
  <si>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</si>
  <si>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</si>
  <si>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</si>
  <si>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</si>
  <si>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</si>
  <si>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</si>
  <si>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</si>
  <si>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</si>
  <si>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</si>
  <si>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</si>
  <si>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</si>
  <si>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</si>
  <si>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</si>
  <si>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</si>
  <si>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</si>
  <si>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</si>
  <si>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</si>
  <si>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</si>
  <si>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</si>
  <si>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</si>
  <si>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</si>
  <si>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</si>
  <si>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</si>
  <si>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</si>
  <si>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</si>
  <si>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</si>
  <si>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</si>
  <si>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</si>
  <si>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</si>
  <si>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</si>
  <si>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</si>
  <si>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</si>
  <si>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</si>
  <si>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</si>
  <si>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</si>
  <si>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</si>
  <si>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</si>
  <si>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</si>
  <si>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</si>
  <si>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</si>
  <si>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</si>
  <si>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</si>
  <si>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</si>
  <si>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</si>
  <si>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</si>
  <si>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</si>
  <si>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</si>
  <si>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</si>
  <si>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</si>
  <si>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</si>
  <si>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</si>
  <si>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</si>
  <si>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</si>
  <si>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</si>
  <si>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</si>
  <si>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</si>
  <si>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</si>
  <si>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</si>
  <si>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</si>
  <si>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</si>
  <si>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</si>
  <si>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</si>
  <si>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</si>
  <si>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</si>
  <si>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</si>
  <si>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</si>
  <si>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</si>
  <si>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</si>
  <si>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</si>
  <si>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</si>
  <si>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</si>
  <si>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</si>
  <si>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</si>
  <si>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</si>
  <si>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</si>
  <si>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</si>
  <si>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</si>
  <si>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</si>
  <si>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</si>
  <si>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</si>
  <si>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</si>
  <si>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</si>
  <si>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</si>
  <si>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</si>
  <si>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</si>
  <si>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</si>
  <si>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</si>
  <si>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</si>
  <si>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</si>
  <si>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</si>
  <si>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</si>
  <si>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</si>
  <si>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</si>
  <si>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</si>
  <si>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</si>
  <si>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</si>
  <si>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</si>
  <si>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</si>
  <si>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</si>
  <si>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</si>
  <si>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</si>
  <si>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</si>
  <si>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</si>
  <si>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</si>
  <si>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</si>
  <si>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</si>
  <si>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</si>
  <si>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</si>
  <si>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</si>
  <si>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</si>
  <si>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</si>
  <si>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</si>
  <si>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</si>
  <si>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</si>
  <si>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</si>
  <si>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</si>
  <si>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</si>
  <si>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</si>
  <si>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</si>
  <si>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</si>
  <si>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</si>
  <si>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</si>
  <si>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</si>
  <si>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</si>
  <si>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</si>
  <si>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</si>
  <si>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</si>
  <si>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</si>
  <si>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</si>
  <si>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</si>
  <si>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</si>
  <si>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</si>
  <si>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</si>
  <si>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</si>
  <si>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</si>
  <si>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</si>
  <si>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</si>
  <si>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</si>
  <si>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</si>
  <si>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</si>
  <si>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</si>
  <si>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</si>
  <si>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</si>
  <si>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</si>
  <si>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</si>
  <si>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</si>
  <si>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</si>
  <si>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</si>
  <si>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</si>
  <si>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</si>
  <si>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</si>
  <si>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</si>
  <si>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</si>
  <si>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</si>
  <si>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</si>
  <si>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</si>
  <si>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</si>
  <si>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</si>
  <si>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</si>
  <si>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</si>
  <si>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</si>
  <si>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</si>
  <si>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</si>
  <si>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</si>
  <si>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</si>
  <si>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</si>
  <si>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</si>
  <si>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</si>
  <si>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</si>
  <si>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</si>
  <si>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</si>
  <si>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</si>
  <si>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</si>
  <si>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</si>
  <si>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</si>
  <si>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</si>
  <si>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</si>
  <si>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</si>
  <si>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</si>
  <si>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</si>
  <si>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</si>
  <si>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</si>
  <si>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</si>
  <si>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</si>
  <si>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</si>
  <si>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</si>
  <si>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</si>
  <si>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</si>
  <si>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</si>
  <si>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</si>
  <si>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</si>
  <si>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</si>
  <si>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</si>
  <si>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</si>
  <si>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</si>
  <si>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</si>
  <si>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</si>
  <si>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</si>
  <si>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</si>
  <si>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</si>
  <si>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</si>
  <si>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</si>
  <si>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</si>
  <si>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</si>
  <si>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</si>
  <si>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</si>
  <si>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</si>
  <si>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</si>
  <si>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</si>
  <si>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</si>
  <si>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</si>
  <si>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</si>
  <si>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</si>
  <si>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</si>
  <si>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</si>
  <si>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</si>
  <si>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</si>
  <si>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</si>
  <si>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</si>
  <si>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</si>
  <si>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</si>
  <si>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</si>
  <si>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</si>
  <si>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</si>
  <si>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</si>
  <si>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</si>
  <si>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</si>
  <si>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</si>
  <si>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</si>
  <si>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</si>
  <si>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</si>
  <si>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</si>
  <si>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</si>
  <si>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</si>
  <si>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</si>
  <si>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</si>
  <si>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</si>
  <si>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</si>
  <si>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</si>
  <si>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</si>
  <si>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</si>
  <si>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</si>
  <si>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</si>
  <si>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</si>
  <si>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</si>
  <si>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</si>
  <si>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</si>
  <si>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</si>
  <si>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</si>
  <si>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</si>
  <si>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</si>
  <si>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</si>
  <si>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</si>
  <si>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</si>
  <si>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</si>
  <si>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</si>
  <si>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</si>
  <si>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</si>
  <si>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</si>
  <si>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</si>
  <si>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</si>
  <si>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</si>
  <si>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</si>
  <si>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</si>
  <si>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</si>
  <si>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</si>
  <si>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</si>
  <si>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</si>
  <si>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</si>
  <si>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</si>
  <si>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</si>
  <si>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</si>
  <si>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</si>
  <si>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</si>
  <si>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</si>
  <si>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</si>
  <si>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</si>
  <si>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</si>
  <si>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</si>
  <si>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</si>
  <si>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</si>
  <si>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</si>
  <si>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</si>
  <si>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</si>
  <si>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</si>
  <si>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</si>
  <si>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</si>
  <si>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</si>
  <si>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</si>
  <si>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</si>
  <si>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</si>
  <si>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</si>
  <si>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</si>
  <si>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</si>
  <si>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</si>
  <si>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</si>
  <si>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</si>
  <si>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</si>
  <si>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</si>
  <si>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</si>
  <si>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</si>
  <si>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</si>
  <si>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</si>
  <si>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</si>
  <si>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</si>
  <si>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</si>
  <si>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</si>
  <si>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</si>
  <si>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</si>
  <si>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</si>
  <si>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</si>
  <si>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</si>
  <si>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</si>
  <si>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</si>
  <si>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</si>
  <si>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</si>
  <si>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</si>
  <si>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</si>
  <si>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</si>
  <si>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</si>
  <si>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</si>
  <si>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</si>
  <si>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</si>
  <si>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</si>
  <si>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</si>
  <si>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</si>
  <si>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</si>
  <si>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</si>
  <si>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</si>
  <si>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</si>
  <si>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</si>
  <si>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</si>
  <si>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</si>
  <si>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</si>
  <si>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</si>
  <si>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</si>
  <si>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</si>
  <si>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</si>
  <si>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</si>
  <si>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</si>
  <si>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</si>
  <si>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</si>
  <si>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</si>
  <si>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</si>
  <si>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</si>
  <si>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</si>
  <si>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</si>
  <si>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</si>
  <si>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</si>
  <si>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</si>
  <si>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</si>
  <si>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</si>
  <si>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</si>
  <si>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</si>
  <si>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</si>
  <si>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</si>
  <si>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</si>
  <si>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</si>
  <si>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</si>
  <si>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</si>
  <si>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</si>
  <si>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</si>
  <si>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</si>
  <si>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</si>
  <si>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</si>
  <si>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</si>
  <si>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</si>
  <si>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</si>
  <si>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</si>
  <si>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</si>
  <si>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</si>
  <si>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</si>
  <si>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</si>
  <si>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</si>
  <si>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</si>
  <si>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</si>
  <si>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</si>
  <si>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</si>
  <si>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</si>
  <si>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</si>
  <si>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</si>
  <si>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</si>
  <si>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</si>
  <si>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</si>
  <si>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</si>
  <si>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</si>
  <si>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</si>
  <si>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</si>
  <si>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</si>
  <si>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</si>
  <si>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</si>
  <si>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</si>
  <si>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</si>
  <si>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</si>
  <si>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</si>
  <si>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</si>
  <si>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</si>
  <si>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</si>
  <si>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</si>
  <si>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</si>
  <si>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</si>
  <si>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</si>
  <si>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</si>
  <si>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</si>
  <si>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</si>
  <si>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</si>
  <si>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</si>
  <si>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</si>
  <si>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</si>
  <si>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</si>
  <si>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</si>
  <si>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</si>
  <si>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</si>
  <si>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</si>
  <si>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</si>
  <si>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</si>
  <si>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</si>
  <si>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</si>
  <si>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</si>
  <si>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</si>
  <si>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</si>
  <si>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</si>
  <si>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</si>
  <si>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</si>
  <si>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</si>
  <si>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</si>
  <si>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</si>
  <si>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</si>
  <si>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</si>
  <si>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</si>
  <si>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</si>
  <si>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</si>
  <si>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</si>
  <si>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</si>
  <si>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</si>
  <si>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</si>
  <si>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</si>
  <si>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</si>
  <si>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</si>
  <si>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</si>
  <si>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</si>
  <si>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</si>
  <si>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</si>
  <si>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</si>
  <si>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</si>
  <si>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</si>
  <si>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</si>
  <si>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</si>
  <si>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</si>
  <si>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</si>
  <si>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</si>
  <si>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</si>
  <si>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</si>
  <si>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</si>
  <si>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</si>
  <si>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</si>
  <si>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</si>
  <si>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</si>
  <si>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</si>
  <si>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</si>
  <si>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</si>
  <si>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</si>
  <si>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</si>
  <si>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</si>
  <si>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</si>
  <si>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</si>
  <si>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</si>
  <si>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</si>
  <si>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</si>
  <si>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</si>
  <si>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</si>
  <si>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</si>
  <si>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</si>
  <si>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</si>
  <si>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</si>
  <si>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</si>
  <si>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</si>
  <si>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</si>
  <si>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</si>
  <si>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</si>
  <si>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</si>
  <si>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</si>
  <si>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</si>
  <si>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</si>
  <si>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</si>
  <si>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</si>
  <si>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</si>
  <si>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</si>
  <si>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</si>
  <si>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</si>
  <si>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</si>
  <si>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</si>
  <si>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</si>
  <si>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</si>
  <si>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</si>
  <si>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</si>
  <si>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</si>
  <si>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</si>
  <si>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</si>
  <si>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</si>
  <si>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</si>
  <si>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</si>
  <si>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</si>
  <si>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</si>
  <si>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</si>
  <si>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</si>
  <si>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</si>
  <si>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</si>
  <si>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</si>
  <si>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</si>
  <si>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</si>
  <si>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</si>
  <si>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</si>
  <si>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</si>
  <si>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</si>
  <si>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</si>
  <si>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</si>
  <si>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</si>
  <si>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</si>
  <si>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</si>
  <si>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</si>
  <si>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</si>
  <si>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</si>
  <si>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</si>
  <si>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</si>
  <si>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</si>
  <si>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</si>
  <si>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</si>
  <si>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</si>
  <si>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</si>
  <si>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</si>
  <si>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</si>
  <si>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</si>
  <si>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</si>
  <si>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</si>
  <si>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</si>
  <si>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</si>
  <si>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</si>
  <si>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</si>
  <si>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</si>
  <si>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</si>
  <si>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</si>
  <si>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</si>
  <si>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</si>
  <si>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</si>
  <si>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</si>
  <si>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</si>
  <si>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</si>
  <si>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</si>
  <si>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</si>
  <si>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</si>
  <si>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</si>
  <si>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</si>
  <si>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</si>
  <si>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</si>
  <si>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</si>
  <si>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</si>
  <si>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</si>
  <si>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</si>
  <si>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</si>
  <si>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</si>
  <si>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</si>
  <si>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</si>
  <si>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</si>
  <si>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</si>
  <si>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</si>
  <si>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</si>
  <si>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</si>
  <si>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</si>
  <si>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</si>
  <si>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</si>
  <si>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</si>
  <si>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</si>
  <si>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</si>
  <si>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</si>
  <si>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</si>
  <si>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</si>
  <si>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</si>
  <si>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</si>
  <si>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</si>
  <si>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</si>
  <si>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</si>
  <si>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</si>
  <si>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</si>
  <si>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</si>
  <si>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</si>
  <si>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</si>
  <si>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</si>
  <si>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</si>
  <si>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</si>
  <si>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</si>
  <si>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</si>
  <si>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</si>
  <si>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</si>
  <si>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</si>
  <si>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</si>
  <si>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</si>
  <si>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</si>
  <si>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</si>
  <si>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</si>
  <si>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</si>
  <si>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</si>
  <si>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</si>
  <si>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</si>
  <si>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</si>
  <si>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</si>
  <si>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</si>
  <si>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</si>
  <si>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</si>
  <si>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</si>
  <si>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</si>
  <si>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</si>
  <si>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</si>
  <si>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</si>
  <si>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</si>
  <si>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</si>
  <si>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</si>
  <si>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</si>
  <si>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</si>
  <si>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</si>
  <si>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</si>
  <si>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</si>
  <si>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</si>
  <si>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</si>
  <si>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</si>
  <si>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</si>
  <si>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</si>
  <si>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</si>
  <si>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</si>
  <si>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</si>
  <si>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</si>
  <si>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</si>
  <si>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</si>
  <si>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</si>
  <si>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</si>
  <si>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</si>
  <si>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</si>
  <si>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</si>
  <si>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</si>
  <si>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</si>
  <si>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</si>
  <si>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</si>
  <si>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</si>
  <si>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</si>
  <si>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</si>
  <si>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</si>
  <si>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</si>
  <si>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</si>
  <si>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</si>
  <si>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</si>
  <si>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</si>
  <si>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</si>
  <si>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</si>
  <si>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</si>
  <si>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</si>
  <si>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</si>
  <si>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</si>
  <si>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</si>
  <si>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</si>
  <si>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</si>
  <si>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</si>
  <si>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</si>
  <si>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</si>
  <si>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</si>
  <si>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</si>
  <si>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</si>
  <si>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</si>
  <si>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</si>
  <si>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</si>
  <si>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</si>
  <si>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</si>
  <si>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</si>
  <si>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</si>
  <si>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</si>
  <si>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</si>
  <si>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</si>
  <si>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</si>
  <si>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</si>
  <si>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</si>
  <si>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</si>
  <si>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</si>
  <si>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</si>
  <si>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</si>
  <si>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</si>
  <si>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</si>
  <si>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</si>
  <si>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</si>
  <si>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</si>
  <si>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</si>
  <si>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</si>
  <si>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</si>
  <si>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</si>
  <si>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</si>
  <si>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</si>
  <si>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</si>
  <si>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</si>
  <si>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</si>
  <si>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</si>
  <si>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</si>
  <si>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</si>
  <si>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</si>
  <si>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</si>
  <si>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</si>
  <si>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</si>
  <si>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</si>
  <si>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</si>
  <si>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</si>
  <si>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</si>
  <si>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</si>
  <si>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</si>
  <si>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</si>
  <si>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</si>
  <si>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</si>
  <si>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</si>
  <si>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</si>
  <si>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</si>
  <si>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</si>
  <si>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</si>
  <si>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</si>
  <si>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</si>
  <si>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</si>
  <si>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</si>
  <si>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</si>
  <si>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</si>
  <si>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</si>
  <si>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</si>
  <si>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</si>
  <si>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</si>
  <si>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</si>
  <si>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</si>
  <si>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</si>
  <si>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</si>
  <si>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</si>
  <si>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</si>
  <si>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</si>
  <si>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</si>
  <si>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</si>
  <si>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</si>
  <si>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</si>
  <si>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</si>
  <si>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</si>
  <si>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</si>
  <si>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</si>
  <si>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</si>
  <si>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</si>
  <si>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</si>
  <si>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</si>
  <si>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</si>
  <si>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</si>
  <si>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</si>
  <si>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</si>
  <si>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</si>
  <si>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</si>
  <si>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</si>
  <si>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</si>
  <si>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</si>
  <si>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</si>
  <si>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</si>
  <si>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</si>
  <si>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</si>
  <si>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</si>
  <si>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</si>
  <si>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</si>
  <si>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</si>
  <si>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</si>
  <si>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</si>
  <si>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</si>
  <si>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</si>
  <si>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</si>
  <si>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</si>
  <si>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</si>
  <si>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</si>
  <si>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</si>
  <si>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</si>
  <si>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</si>
  <si>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</si>
  <si>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</si>
  <si>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</si>
  <si>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</si>
  <si>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</si>
  <si>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</si>
  <si>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</si>
  <si>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</si>
  <si>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</si>
  <si>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</si>
  <si>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</si>
  <si>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</si>
  <si>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</si>
  <si>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</si>
  <si>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</si>
  <si>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</si>
  <si>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</si>
  <si>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</si>
  <si>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</si>
  <si>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</si>
  <si>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</si>
  <si>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</si>
  <si>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</si>
  <si>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</si>
  <si>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</si>
  <si>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</si>
  <si>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</si>
  <si>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</si>
  <si>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</si>
  <si>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</si>
  <si>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</si>
  <si>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</si>
  <si>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</si>
  <si>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</si>
  <si>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</si>
  <si>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</si>
  <si>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</si>
  <si>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</si>
  <si>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</si>
  <si>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</si>
  <si>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</si>
  <si>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</si>
  <si>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</si>
  <si>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</si>
  <si>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</si>
  <si>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</si>
  <si>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</si>
  <si>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</si>
  <si>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</si>
  <si>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</si>
  <si>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</si>
  <si>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</si>
  <si>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</si>
  <si>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</si>
  <si>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</si>
  <si>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</si>
  <si>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</si>
  <si>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</si>
  <si>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</si>
  <si>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</si>
  <si>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</si>
  <si>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</si>
  <si>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</si>
  <si>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</si>
  <si>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</si>
  <si>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</si>
  <si>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</si>
  <si>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</si>
  <si>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</si>
  <si>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</si>
  <si>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</si>
  <si>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</si>
  <si>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</si>
  <si>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</si>
  <si>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</si>
  <si>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</si>
  <si>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</si>
  <si>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</si>
  <si>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</si>
  <si>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</si>
  <si>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</si>
  <si>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</si>
  <si>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</si>
  <si>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</si>
  <si>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</si>
  <si>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</si>
  <si>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</si>
  <si>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</si>
  <si>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</si>
  <si>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</si>
  <si>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</si>
  <si>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</si>
  <si>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</si>
  <si>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</si>
  <si>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</si>
  <si>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</si>
  <si>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</si>
  <si>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</si>
  <si>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</si>
  <si>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</si>
  <si>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</si>
  <si>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</si>
  <si>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</si>
  <si>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</si>
  <si>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</si>
  <si>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</si>
  <si>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</si>
  <si>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</si>
  <si>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</si>
  <si>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</si>
  <si>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</si>
  <si>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</si>
  <si>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</si>
  <si>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</si>
  <si>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</si>
  <si>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</si>
  <si>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</si>
  <si>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</si>
  <si>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</si>
  <si>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</si>
  <si>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</si>
  <si>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</si>
  <si>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</si>
  <si>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</si>
  <si>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</si>
  <si>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</si>
  <si>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</si>
  <si>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</si>
  <si>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</si>
  <si>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</si>
  <si>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</si>
  <si>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</si>
  <si>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</si>
  <si>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</si>
  <si>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</si>
  <si>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</si>
  <si>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</si>
  <si>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</si>
  <si>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</si>
  <si>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</si>
  <si>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</si>
  <si>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</si>
  <si>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</si>
  <si>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</si>
  <si>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</si>
  <si>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</si>
  <si>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</si>
  <si>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</si>
  <si>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</si>
  <si>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</si>
  <si>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</si>
  <si>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</si>
  <si>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</si>
  <si>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</si>
  <si>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</si>
  <si>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</si>
  <si>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</si>
  <si>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</si>
  <si>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</si>
  <si>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</si>
  <si>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</si>
  <si>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</si>
  <si>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</si>
  <si>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</si>
  <si>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</si>
  <si>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</si>
  <si>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</si>
  <si>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</si>
  <si>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</si>
  <si>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</si>
  <si>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</si>
  <si>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</si>
  <si>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</si>
  <si>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</si>
  <si>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</si>
  <si>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</si>
  <si>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</si>
  <si>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</si>
  <si>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</si>
  <si>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</si>
  <si>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</si>
  <si>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</si>
  <si>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</si>
  <si>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</si>
  <si>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</si>
  <si>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</si>
  <si>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</si>
  <si>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</si>
  <si>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</si>
  <si>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</si>
  <si>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</si>
  <si>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</si>
  <si>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</si>
  <si>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</si>
  <si>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</si>
  <si>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</si>
  <si>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</si>
  <si>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</si>
  <si>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</si>
  <si>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</si>
  <si>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</si>
  <si>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</si>
  <si>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</si>
  <si>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</si>
  <si>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</si>
  <si>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</si>
  <si>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</si>
  <si>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</si>
  <si>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</si>
  <si>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</si>
  <si>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</si>
  <si>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</si>
  <si>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</si>
  <si>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</si>
  <si>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</si>
  <si>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</si>
  <si>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</si>
  <si>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</si>
  <si>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</si>
  <si>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</si>
  <si>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</si>
  <si>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</si>
  <si>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</si>
  <si>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</si>
  <si>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</si>
  <si>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</si>
  <si>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</si>
  <si>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</si>
  <si>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</si>
  <si>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</si>
  <si>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</si>
  <si>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</si>
  <si>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</si>
  <si>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</si>
  <si>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</si>
  <si>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</si>
  <si>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</si>
  <si>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</si>
  <si>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</si>
  <si>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</si>
  <si>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</si>
  <si>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</si>
  <si>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</si>
  <si>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</si>
  <si>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</si>
  <si>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</si>
  <si>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</si>
  <si>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</si>
  <si>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</si>
  <si>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</si>
  <si>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</si>
  <si>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</si>
  <si>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</si>
  <si>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</si>
  <si>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</si>
  <si>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</si>
  <si>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</si>
  <si>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</si>
  <si>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</si>
  <si>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</si>
  <si>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</si>
  <si>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</si>
  <si>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</si>
  <si>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</si>
  <si>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</si>
  <si>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</si>
  <si>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</si>
  <si>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</si>
  <si>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</si>
  <si>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</si>
  <si>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</si>
  <si>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</si>
  <si>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</si>
  <si>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</si>
  <si>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</si>
  <si>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</si>
  <si>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</si>
  <si>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</si>
  <si>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</si>
  <si>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</si>
  <si>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</si>
  <si>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</si>
  <si>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</si>
  <si>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</si>
  <si>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</si>
  <si>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</si>
  <si>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</si>
  <si>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</si>
  <si>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</si>
  <si>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</si>
  <si>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</si>
  <si>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</si>
  <si>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</si>
  <si>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</si>
  <si>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</si>
  <si>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</si>
  <si>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</si>
  <si>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</si>
  <si>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</si>
  <si>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</si>
  <si>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</si>
  <si>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</si>
  <si>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</si>
  <si>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</si>
  <si>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</si>
  <si>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</si>
  <si>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</si>
  <si>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</si>
  <si>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</si>
  <si>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</si>
  <si>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</si>
  <si>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</si>
  <si>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</si>
  <si>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</si>
  <si>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</si>
  <si>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</si>
  <si>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</si>
  <si>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</si>
  <si>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</si>
  <si>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</si>
  <si>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</si>
  <si>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</si>
  <si>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</si>
  <si>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</si>
  <si>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</si>
  <si>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</si>
  <si>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</si>
  <si>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</si>
  <si>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</si>
  <si>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</si>
  <si>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</si>
  <si>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</si>
  <si>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</si>
  <si>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</si>
  <si>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</si>
  <si>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</si>
  <si>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</si>
  <si>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</si>
  <si>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</si>
  <si>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</si>
  <si>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</si>
  <si>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</si>
  <si>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</si>
  <si>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</si>
  <si>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</si>
  <si>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</si>
  <si>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</si>
  <si>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</si>
  <si>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</si>
  <si>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</si>
  <si>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</si>
  <si>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</si>
  <si>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</si>
  <si>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</si>
  <si>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</si>
  <si>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</si>
  <si>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</si>
  <si>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</si>
  <si>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</si>
  <si>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</si>
  <si>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</si>
  <si>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</si>
  <si>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</si>
  <si>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</si>
  <si>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</si>
  <si>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</si>
  <si>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</si>
  <si>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</si>
  <si>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</si>
  <si>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</si>
  <si>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</si>
  <si>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</si>
  <si>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</si>
  <si>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</si>
  <si>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</si>
  <si>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</si>
  <si>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</si>
  <si>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</si>
  <si>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</si>
  <si>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</si>
  <si>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</si>
  <si>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</si>
  <si>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</si>
  <si>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</si>
  <si>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</si>
  <si>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</si>
  <si>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</si>
  <si>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</si>
  <si>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</si>
  <si>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</si>
  <si>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</si>
  <si>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</si>
  <si>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</si>
  <si>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</si>
  <si>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</si>
  <si>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</si>
  <si>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</si>
  <si>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</si>
  <si>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</si>
  <si>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</si>
  <si>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</si>
  <si>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</si>
  <si>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</si>
  <si>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</si>
  <si>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</si>
  <si>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</si>
  <si>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</si>
  <si>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</si>
  <si>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</si>
  <si>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</si>
  <si>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</si>
  <si>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</si>
  <si>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</si>
  <si>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</si>
  <si>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</si>
  <si>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</si>
  <si>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</si>
  <si>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</si>
  <si>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</si>
  <si>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</si>
  <si>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</si>
  <si>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</si>
  <si>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</si>
  <si>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</si>
  <si>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</si>
  <si>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</si>
  <si>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</si>
  <si>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</si>
  <si>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</si>
  <si>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</si>
  <si>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</si>
  <si>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</si>
  <si>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</si>
  <si>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</si>
  <si>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</si>
  <si>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</si>
  <si>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</si>
  <si>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</si>
  <si>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</si>
  <si>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</si>
  <si>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</si>
  <si>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</si>
  <si>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</si>
  <si>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</si>
  <si>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</si>
  <si>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</si>
  <si>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</si>
  <si>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</si>
  <si>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</si>
  <si>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</si>
  <si>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</si>
  <si>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</si>
  <si>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</si>
  <si>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</si>
  <si>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</si>
  <si>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</si>
  <si>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</si>
  <si>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</si>
  <si>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</si>
  <si>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</si>
  <si>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</si>
  <si>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</si>
  <si>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</si>
  <si>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</si>
  <si>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</si>
  <si>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</si>
  <si>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</si>
  <si>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</si>
  <si>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</si>
  <si>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</si>
  <si>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</si>
  <si>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</si>
  <si>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</si>
  <si>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</si>
  <si>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</si>
  <si>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</si>
  <si>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</si>
  <si>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</si>
  <si>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</si>
  <si>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</si>
  <si>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</si>
  <si>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</si>
  <si>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</si>
  <si>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</si>
  <si>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</si>
  <si>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</si>
  <si>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</si>
  <si>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</si>
  <si>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</si>
  <si>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</si>
  <si>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</si>
  <si>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</si>
  <si>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</si>
  <si>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</si>
  <si>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</si>
  <si>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</si>
  <si>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</si>
  <si>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</si>
  <si>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</si>
  <si>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</si>
  <si>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</si>
  <si>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</si>
  <si>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</si>
  <si>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</si>
  <si>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</si>
  <si>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</si>
  <si>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</si>
  <si>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</si>
  <si>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</si>
  <si>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</si>
  <si>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</si>
  <si>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</si>
  <si>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</si>
  <si>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</si>
  <si>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</si>
  <si>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</si>
  <si>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</si>
  <si>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</si>
  <si>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</si>
  <si>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</si>
  <si>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</si>
  <si>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</si>
  <si>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</si>
  <si>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</si>
  <si>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</si>
  <si>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</si>
  <si>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</si>
  <si>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</si>
  <si>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</si>
  <si>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</si>
  <si>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</si>
  <si>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</si>
  <si>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</si>
  <si>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</si>
  <si>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</si>
  <si>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</si>
  <si>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</si>
  <si>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</si>
  <si>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</si>
  <si>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</si>
  <si>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</si>
  <si>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</si>
  <si>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</si>
  <si>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</si>
  <si>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</si>
  <si>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</si>
  <si>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</si>
  <si>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</si>
  <si>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</si>
  <si>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</si>
  <si>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</si>
  <si>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</si>
  <si>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</si>
  <si>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</si>
  <si>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</si>
  <si>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</si>
  <si>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</si>
  <si>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</si>
  <si>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</si>
  <si>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</si>
  <si>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</si>
  <si>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</si>
  <si>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</si>
  <si>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</si>
  <si>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</si>
  <si>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</si>
  <si>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</si>
  <si>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</si>
  <si>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</si>
  <si>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</si>
  <si>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</si>
  <si>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</si>
  <si>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</si>
  <si>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</si>
  <si>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</si>
  <si>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</si>
  <si>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</si>
  <si>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</si>
  <si>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</si>
  <si>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</si>
  <si>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</si>
  <si>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</si>
  <si>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</si>
  <si>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</si>
  <si>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</si>
  <si>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</si>
  <si>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</si>
  <si>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</si>
  <si>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</si>
  <si>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</si>
  <si>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</si>
  <si>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</si>
  <si>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</si>
  <si>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</si>
  <si>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</si>
  <si>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</si>
  <si>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</si>
  <si>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</si>
  <si>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</si>
  <si>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</si>
  <si>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</si>
  <si>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</si>
  <si>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</si>
  <si>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</si>
  <si>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</si>
  <si>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</si>
  <si>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</si>
  <si>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</si>
  <si>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</si>
  <si>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</si>
  <si>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</si>
  <si>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</si>
  <si>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</si>
  <si>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</si>
  <si>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</si>
  <si>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</si>
  <si>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</si>
  <si>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</si>
  <si>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</si>
  <si>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</si>
  <si>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</si>
  <si>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</si>
  <si>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</si>
  <si>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</si>
  <si>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</si>
  <si>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</si>
  <si>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</si>
  <si>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</si>
  <si>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</si>
  <si>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</si>
  <si>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</si>
  <si>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</si>
  <si>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</si>
  <si>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</si>
  <si>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</si>
  <si>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</si>
  <si>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</si>
  <si>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</si>
  <si>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</si>
  <si>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</si>
  <si>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</si>
  <si>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</si>
  <si>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</si>
  <si>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</si>
  <si>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</si>
  <si>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</si>
  <si>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</si>
  <si>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</si>
  <si>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</si>
  <si>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</si>
  <si>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</si>
  <si>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</si>
  <si>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</si>
  <si>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</si>
  <si>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</si>
  <si>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</si>
  <si>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</si>
  <si>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</si>
  <si>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</si>
  <si>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</si>
  <si>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</si>
  <si>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</si>
  <si>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</si>
  <si>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</si>
  <si>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</si>
  <si>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</si>
  <si>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</si>
  <si>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</si>
  <si>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</si>
  <si>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</si>
  <si>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</si>
  <si>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</si>
  <si>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</si>
  <si>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</si>
  <si>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</si>
  <si>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</si>
  <si>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</si>
  <si>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</si>
  <si>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</si>
  <si>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</si>
  <si>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</si>
  <si>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</si>
  <si>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</si>
  <si>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</si>
  <si>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</si>
  <si>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</si>
  <si>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</si>
  <si>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</si>
  <si>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</si>
  <si>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</si>
  <si>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</si>
  <si>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</si>
  <si>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</si>
  <si>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</si>
  <si>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</si>
  <si>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</si>
  <si>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</si>
  <si>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</si>
  <si>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</si>
  <si>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</si>
  <si>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</si>
  <si>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</si>
  <si>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</si>
  <si>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</si>
  <si>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</si>
  <si>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</si>
  <si>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</si>
  <si>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</si>
  <si>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</si>
  <si>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</si>
  <si>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</si>
  <si>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</si>
  <si>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</si>
  <si>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</si>
  <si>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</si>
  <si>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</si>
  <si>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</si>
  <si>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</si>
  <si>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</si>
  <si>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</si>
  <si>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</si>
  <si>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</si>
  <si>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</si>
  <si>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</si>
  <si>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</si>
  <si>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</si>
  <si>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</si>
  <si>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</si>
  <si>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</si>
  <si>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</si>
  <si>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</si>
  <si>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</si>
  <si>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</si>
  <si>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</si>
  <si>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</si>
  <si>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</si>
  <si>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</si>
  <si>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</si>
  <si>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</si>
  <si>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</si>
  <si>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</si>
  <si>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</si>
  <si>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</si>
  <si>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</si>
  <si>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</si>
  <si>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</si>
  <si>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</si>
  <si>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</si>
  <si>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</si>
  <si>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</si>
  <si>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</si>
  <si>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</si>
  <si>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</si>
  <si>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</si>
  <si>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</si>
  <si>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</si>
  <si>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</si>
  <si>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</si>
  <si>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</si>
  <si>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</si>
  <si>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</si>
  <si>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</si>
  <si>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</si>
  <si>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</si>
  <si>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</si>
  <si>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</si>
  <si>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</si>
  <si>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</si>
  <si>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</si>
  <si>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</si>
  <si>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</si>
  <si>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</si>
  <si>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</si>
  <si>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</si>
  <si>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</si>
  <si>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</si>
  <si>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</si>
  <si>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</si>
  <si>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</si>
  <si>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</si>
  <si>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</si>
  <si>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</si>
  <si>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</si>
  <si>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</si>
  <si>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</si>
  <si>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</si>
  <si>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</si>
  <si>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</si>
  <si>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</si>
  <si>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</si>
  <si>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</si>
  <si>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</si>
  <si>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</si>
  <si>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</si>
  <si>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</si>
  <si>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</si>
  <si>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</si>
  <si>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</si>
  <si>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</si>
  <si>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</si>
  <si>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</si>
  <si>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</si>
  <si>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</si>
  <si>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</si>
  <si>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</si>
  <si>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</si>
  <si>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</si>
  <si>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</si>
  <si>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</si>
  <si>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</si>
  <si>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</si>
  <si>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</si>
  <si>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</si>
  <si>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</si>
  <si>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</si>
  <si>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</si>
  <si>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</si>
  <si>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</si>
  <si>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</si>
  <si>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</si>
  <si>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</si>
  <si>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</si>
  <si>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</si>
  <si>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</si>
  <si>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</si>
  <si>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</si>
  <si>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</si>
  <si>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</si>
  <si>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</si>
  <si>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</si>
  <si>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</si>
  <si>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</si>
  <si>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</si>
  <si>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</si>
  <si>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</si>
  <si>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</si>
  <si>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</si>
  <si>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</si>
  <si>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</si>
  <si>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</si>
  <si>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</si>
  <si>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</si>
  <si>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</si>
  <si>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</si>
  <si>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</si>
  <si>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</si>
  <si>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</si>
  <si>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</si>
  <si>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</si>
  <si>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</si>
  <si>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</si>
  <si>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</si>
  <si>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</si>
  <si>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</si>
  <si>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</si>
  <si>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</si>
  <si>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</si>
  <si>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</si>
  <si>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</si>
  <si>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</si>
  <si>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</si>
  <si>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</si>
  <si>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</si>
  <si>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</si>
  <si>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</si>
  <si>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</si>
  <si>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</si>
  <si>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</si>
  <si>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</si>
  <si>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</si>
  <si>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</si>
  <si>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</si>
  <si>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</si>
  <si>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</si>
  <si>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</si>
  <si>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</si>
  <si>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</si>
  <si>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</si>
  <si>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</si>
  <si>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</si>
  <si>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</si>
  <si>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</si>
  <si>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</si>
  <si>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</si>
  <si>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</si>
  <si>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</si>
  <si>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</si>
  <si>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</si>
  <si>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</si>
  <si>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</si>
  <si>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</si>
  <si>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</si>
  <si>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</si>
  <si>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</si>
  <si>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</si>
  <si>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</si>
  <si>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</si>
  <si>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</si>
  <si>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</si>
  <si>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</si>
  <si>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</si>
  <si>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</si>
  <si>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</si>
  <si>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</si>
  <si>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</si>
  <si>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</si>
  <si>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</si>
  <si>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</si>
  <si>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</si>
  <si>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</si>
  <si>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</si>
  <si>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</si>
  <si>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</si>
  <si>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</si>
  <si>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</si>
  <si>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</si>
  <si>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</si>
  <si>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</si>
  <si>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</si>
  <si>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</si>
  <si>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</si>
  <si>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</si>
  <si>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</si>
  <si>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</si>
  <si>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</si>
  <si>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</si>
  <si>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</si>
  <si>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</si>
  <si>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</si>
  <si>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</si>
  <si>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</si>
  <si>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</si>
  <si>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</si>
  <si>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</si>
  <si>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</si>
  <si>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</si>
  <si>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</si>
  <si>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</si>
  <si>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</si>
  <si>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</si>
  <si>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</si>
  <si>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</si>
  <si>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</si>
  <si>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</si>
  <si>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</si>
  <si>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</si>
  <si>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</si>
  <si>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</si>
  <si>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</si>
  <si>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</si>
  <si>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</si>
  <si>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</si>
  <si>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</si>
  <si>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</si>
  <si>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</si>
  <si>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</si>
  <si>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</si>
  <si>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</si>
  <si>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</si>
  <si>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</si>
  <si>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</si>
  <si>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</si>
  <si>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</si>
  <si>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</si>
  <si>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</si>
  <si>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</si>
  <si>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</si>
  <si>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</si>
  <si>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</si>
  <si>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</si>
  <si>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</si>
  <si>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</si>
  <si>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</si>
  <si>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</si>
  <si>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</si>
  <si>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</si>
  <si>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</si>
  <si>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</si>
  <si>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</si>
  <si>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</si>
  <si>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</si>
  <si>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</si>
  <si>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</si>
  <si>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</si>
  <si>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</si>
  <si>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</si>
  <si>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</si>
  <si>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</si>
  <si>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</si>
  <si>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</si>
  <si>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</si>
  <si>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</si>
  <si>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</si>
  <si>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</si>
  <si>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</si>
  <si>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</si>
  <si>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</si>
  <si>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</si>
  <si>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</si>
  <si>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</si>
  <si>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</si>
  <si>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</si>
  <si>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</si>
  <si>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</si>
  <si>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</si>
  <si>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</si>
  <si>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</si>
  <si>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</si>
  <si>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</si>
  <si>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</si>
  <si>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</si>
  <si>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</si>
  <si>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</si>
  <si>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</si>
  <si>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</si>
  <si>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</si>
  <si>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</si>
  <si>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</si>
  <si>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</si>
  <si>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</si>
  <si>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</si>
  <si>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</si>
  <si>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</si>
  <si>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</si>
  <si>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</si>
  <si>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</si>
  <si>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</si>
  <si>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</si>
  <si>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</si>
  <si>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</si>
  <si>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</si>
  <si>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</si>
  <si>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</si>
  <si>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</si>
  <si>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</si>
  <si>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</si>
  <si>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</si>
  <si>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</si>
  <si>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</si>
  <si>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</si>
  <si>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</si>
  <si>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</si>
  <si>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</si>
  <si>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</si>
  <si>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</si>
  <si>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</si>
  <si>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</si>
  <si>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</si>
  <si>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</si>
  <si>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</si>
  <si>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</si>
  <si>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</si>
  <si>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</si>
  <si>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</si>
  <si>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</si>
  <si>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</si>
  <si>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</si>
  <si>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</si>
  <si>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</si>
  <si>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</si>
  <si>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</si>
  <si>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</si>
  <si>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</si>
  <si>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</si>
  <si>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</si>
  <si>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</si>
  <si>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</si>
  <si>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</si>
  <si>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</si>
  <si>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</si>
  <si>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</si>
  <si>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</si>
  <si>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</si>
  <si>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</si>
  <si>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</si>
  <si>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</si>
  <si>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</si>
  <si>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</si>
  <si>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</si>
  <si>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</si>
  <si>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</si>
  <si>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</si>
  <si>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</si>
  <si>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</si>
  <si>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</si>
  <si>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</si>
  <si>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</si>
  <si>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</si>
  <si>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</si>
  <si>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</si>
  <si>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</si>
  <si>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</si>
  <si>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</si>
  <si>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</si>
  <si>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</si>
  <si>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</si>
  <si>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</si>
  <si>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</si>
  <si>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</si>
  <si>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</si>
  <si>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</si>
  <si>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</si>
  <si>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</si>
  <si>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</si>
  <si>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</si>
  <si>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</si>
  <si>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</si>
  <si>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</si>
  <si>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</si>
  <si>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</si>
  <si>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</si>
  <si>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</si>
  <si>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</si>
  <si>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</si>
  <si>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</si>
  <si>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</si>
  <si>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</si>
  <si>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</si>
  <si>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</si>
  <si>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</si>
  <si>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</si>
  <si>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</si>
  <si>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</si>
  <si>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</si>
  <si>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</si>
  <si>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</si>
  <si>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</si>
  <si>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</si>
  <si>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</si>
  <si>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</si>
  <si>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</si>
  <si>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</si>
  <si>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</si>
  <si>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</si>
  <si>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</si>
  <si>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</si>
  <si>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</si>
  <si>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</si>
  <si>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</si>
  <si>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</si>
  <si>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</si>
  <si>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</si>
  <si>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</si>
  <si>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</si>
  <si>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</si>
  <si>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</si>
  <si>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</si>
  <si>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</si>
  <si>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</si>
  <si>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</si>
  <si>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</si>
  <si>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</si>
  <si>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</si>
  <si>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</si>
  <si>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</si>
  <si>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</si>
  <si>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</si>
  <si>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</si>
  <si>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</si>
  <si>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</si>
  <si>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</si>
  <si>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</si>
  <si>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</si>
  <si>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</si>
  <si>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</si>
  <si>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</si>
  <si>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</si>
  <si>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</si>
  <si>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</si>
  <si>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</si>
  <si>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</si>
  <si>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</si>
  <si>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</si>
  <si>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</si>
  <si>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</si>
  <si>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</si>
  <si>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</si>
  <si>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</si>
  <si>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</si>
  <si>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</si>
  <si>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</si>
  <si>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</si>
  <si>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</si>
  <si>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</si>
  <si>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</si>
  <si>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</si>
  <si>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</si>
  <si>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</si>
  <si>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</si>
  <si>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</si>
  <si>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</si>
  <si>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</si>
  <si>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</si>
  <si>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</si>
  <si>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</si>
  <si>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</si>
  <si>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</si>
  <si>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</si>
  <si>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</si>
  <si>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</si>
  <si>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</si>
  <si>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</si>
  <si>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</si>
  <si>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</si>
  <si>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</si>
  <si>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</si>
  <si>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</si>
  <si>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</si>
  <si>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</si>
  <si>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</si>
  <si>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</si>
  <si>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</si>
  <si>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</si>
  <si>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</si>
  <si>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</si>
  <si>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</si>
  <si>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</si>
  <si>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</si>
  <si>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</si>
  <si>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</si>
  <si>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</si>
  <si>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</si>
  <si>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</si>
  <si>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</si>
  <si>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</si>
  <si>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</si>
  <si>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</si>
  <si>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</si>
  <si>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</si>
  <si>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</si>
  <si>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</si>
  <si>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</si>
  <si>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</si>
  <si>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</si>
  <si>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</si>
  <si>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</si>
  <si>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</si>
  <si>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</si>
  <si>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</si>
  <si>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</si>
  <si>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</si>
  <si>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</si>
  <si>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</si>
  <si>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</si>
  <si>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</si>
  <si>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</si>
  <si>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</si>
  <si>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</si>
  <si>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</si>
  <si>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</si>
  <si>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</si>
  <si>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</si>
  <si>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</si>
  <si>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</si>
  <si>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</si>
  <si>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</si>
  <si>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</si>
  <si>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</si>
  <si>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</si>
  <si>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</si>
  <si>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</si>
  <si>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</si>
  <si>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</si>
  <si>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</si>
  <si>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</si>
  <si>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</si>
  <si>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</si>
  <si>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</si>
  <si>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</si>
  <si>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</si>
  <si>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</si>
  <si>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</si>
  <si>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</si>
  <si>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</si>
  <si>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</si>
  <si>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</si>
  <si>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</si>
  <si>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</si>
  <si>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</si>
  <si>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</si>
  <si>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</si>
  <si>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</si>
  <si>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</si>
  <si>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</si>
  <si>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</si>
  <si>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</si>
  <si>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</si>
  <si>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</si>
  <si>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</si>
  <si>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</si>
  <si>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</si>
  <si>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</si>
  <si>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</si>
  <si>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</si>
  <si>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</si>
  <si>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</si>
  <si>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</si>
  <si>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</si>
  <si>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</si>
  <si>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</si>
  <si>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</si>
  <si>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</si>
  <si>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</si>
  <si>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</si>
  <si>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</si>
  <si>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</si>
  <si>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</si>
  <si>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</si>
  <si>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</si>
  <si>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</si>
  <si>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</si>
  <si>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</si>
  <si>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</si>
  <si>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</si>
  <si>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</si>
  <si>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</si>
  <si>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</si>
  <si>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</si>
  <si>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</si>
  <si>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</si>
  <si>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</si>
  <si>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</si>
  <si>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</si>
  <si>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</si>
  <si>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</si>
  <si>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</si>
  <si>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</si>
  <si>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</si>
  <si>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</si>
  <si>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</si>
  <si>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</si>
  <si>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</si>
  <si>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</si>
  <si>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</si>
  <si>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</si>
  <si>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</si>
  <si>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</si>
  <si>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</si>
  <si>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</si>
  <si>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</si>
  <si>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</si>
  <si>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</si>
  <si>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</si>
  <si>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</si>
  <si>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</si>
  <si>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</si>
  <si>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</si>
  <si>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</si>
  <si>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</si>
  <si>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</si>
  <si>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</si>
  <si>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</si>
  <si>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</si>
  <si>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</si>
  <si>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</si>
  <si>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</si>
  <si>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</si>
  <si>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</si>
  <si>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</si>
  <si>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</si>
  <si>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</si>
  <si>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</si>
  <si>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</si>
  <si>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</si>
  <si>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</si>
  <si>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</si>
  <si>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</si>
  <si>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</si>
  <si>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</si>
  <si>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</si>
  <si>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</si>
  <si>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</si>
  <si>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</si>
  <si>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</si>
  <si>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</si>
  <si>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</si>
  <si>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</si>
  <si>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</si>
  <si>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</si>
  <si>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</si>
  <si>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</si>
  <si>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</si>
  <si>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</si>
  <si>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</si>
  <si>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</si>
  <si>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</si>
  <si>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</si>
  <si>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</si>
  <si>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</si>
  <si>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</si>
  <si>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</si>
  <si>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</si>
  <si>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</si>
  <si>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</si>
  <si>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</si>
  <si>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</si>
  <si>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</si>
  <si>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</si>
  <si>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</si>
  <si>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</si>
  <si>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</si>
  <si>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</si>
  <si>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</si>
  <si>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</si>
  <si>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</si>
  <si>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</si>
  <si>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</si>
  <si>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</si>
  <si>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</si>
  <si>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</si>
  <si>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</si>
  <si>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</si>
  <si>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</si>
  <si>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</si>
  <si>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</si>
  <si>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</si>
  <si>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</si>
  <si>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</si>
  <si>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</si>
  <si>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</si>
  <si>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</si>
  <si>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</si>
  <si>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</si>
  <si>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</si>
  <si>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</si>
  <si>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</si>
  <si>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</si>
  <si>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</si>
  <si>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</si>
  <si>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</si>
  <si>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</si>
  <si>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</si>
  <si>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</si>
  <si>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</si>
  <si>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</si>
  <si>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</si>
  <si>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</si>
  <si>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</si>
  <si>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</si>
  <si>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</si>
  <si>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</si>
  <si>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</si>
  <si>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</si>
  <si>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</si>
  <si>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</si>
  <si>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</si>
  <si>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</si>
  <si>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</si>
  <si>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</si>
  <si>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</si>
  <si>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</si>
  <si>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</si>
  <si>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</si>
  <si>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</si>
  <si>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</si>
  <si>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</si>
  <si>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</si>
  <si>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</si>
  <si>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</si>
  <si>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</si>
  <si>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</si>
  <si>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</si>
  <si>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</si>
  <si>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</si>
  <si>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</si>
  <si>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</si>
  <si>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</si>
  <si>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</si>
  <si>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</si>
  <si>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</si>
  <si>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</si>
  <si>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</si>
  <si>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</si>
  <si>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</si>
  <si>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</si>
  <si>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</si>
  <si>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</si>
  <si>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</si>
  <si>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</si>
  <si>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</si>
  <si>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</si>
  <si>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</si>
  <si>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</si>
  <si>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</si>
  <si>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</si>
  <si>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</si>
  <si>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</si>
  <si>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</si>
  <si>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</si>
  <si>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</si>
  <si>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</si>
  <si>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</si>
  <si>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</si>
  <si>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</si>
  <si>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</si>
  <si>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</si>
  <si>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</si>
  <si>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</si>
  <si>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</si>
  <si>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</si>
  <si>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</si>
  <si>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</si>
  <si>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</si>
  <si>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</si>
  <si>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</si>
  <si>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</si>
  <si>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</si>
  <si>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</si>
  <si>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</si>
  <si>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</si>
  <si>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</si>
  <si>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</si>
  <si>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</si>
  <si>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</si>
  <si>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</si>
  <si>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</si>
  <si>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</si>
  <si>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</si>
  <si>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</si>
  <si>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</si>
  <si>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</si>
  <si>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</si>
  <si>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</si>
  <si>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</si>
  <si>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</si>
  <si>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</si>
  <si>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</si>
  <si>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</si>
  <si>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</si>
  <si>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</si>
  <si>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</si>
  <si>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</si>
  <si>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</si>
  <si>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</si>
  <si>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</si>
  <si>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</si>
  <si>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</si>
  <si>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</si>
  <si>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</si>
  <si>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</si>
  <si>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</si>
  <si>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</si>
  <si>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</si>
  <si>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</si>
  <si>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</si>
  <si>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</si>
  <si>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</si>
  <si>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</si>
  <si>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</si>
  <si>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</si>
  <si>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</si>
  <si>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</si>
  <si>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</si>
  <si>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</si>
  <si>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</si>
  <si>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</si>
  <si>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</si>
  <si>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</si>
  <si>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</si>
  <si>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</si>
  <si>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</si>
  <si>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</si>
  <si>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</si>
  <si>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</si>
  <si>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</si>
  <si>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</si>
  <si>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</si>
  <si>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</si>
  <si>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</si>
  <si>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</si>
  <si>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</si>
  <si>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</si>
  <si>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</si>
  <si>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</si>
  <si>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</si>
  <si>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</si>
  <si>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</si>
  <si>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</si>
  <si>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</si>
  <si>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</si>
  <si>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</si>
  <si>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</si>
  <si>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</si>
  <si>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</si>
  <si>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</si>
  <si>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</si>
  <si>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</si>
  <si>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</si>
  <si>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</si>
  <si>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</si>
  <si>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</si>
  <si>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</si>
  <si>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</si>
  <si>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</si>
  <si>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</si>
  <si>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</si>
  <si>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</si>
  <si>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</si>
  <si>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</si>
  <si>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</si>
  <si>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</si>
  <si>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</si>
  <si>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</si>
  <si>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</si>
  <si>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</si>
  <si>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</si>
  <si>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</si>
  <si>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</si>
  <si>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</si>
  <si>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</si>
  <si>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</si>
  <si>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</si>
  <si>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</si>
  <si>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</si>
  <si>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</si>
  <si>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</si>
  <si>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</si>
  <si>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</si>
  <si>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</si>
  <si>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</si>
  <si>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</si>
  <si>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</si>
  <si>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</si>
  <si>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</si>
  <si>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</si>
  <si>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</si>
  <si>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</si>
  <si>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</si>
  <si>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</si>
  <si>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</si>
  <si>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</si>
  <si>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</si>
  <si>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</si>
  <si>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</si>
  <si>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</si>
  <si>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</si>
  <si>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</si>
  <si>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</si>
  <si>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</si>
  <si>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</si>
  <si>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</si>
  <si>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</si>
  <si>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</si>
  <si>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</si>
  <si>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</si>
  <si>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</si>
  <si>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</si>
  <si>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</si>
  <si>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</si>
  <si>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</si>
  <si>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</si>
  <si>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</si>
  <si>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</si>
  <si>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</si>
  <si>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</si>
  <si>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</si>
  <si>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</si>
  <si>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</si>
  <si>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</si>
  <si>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</si>
  <si>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</si>
  <si>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</si>
  <si>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</si>
  <si>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</si>
  <si>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</si>
  <si>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</si>
  <si>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</si>
  <si>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</si>
  <si>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</si>
  <si>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</si>
  <si>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</si>
  <si>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</si>
  <si>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</si>
  <si>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</si>
  <si>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</si>
  <si>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</si>
  <si>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</si>
  <si>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</si>
  <si>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</si>
  <si>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</si>
  <si>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</si>
  <si>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</si>
  <si>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</si>
  <si>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</si>
  <si>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</si>
  <si>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</si>
  <si>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</si>
  <si>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</si>
  <si>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</si>
  <si>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</si>
  <si>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</si>
  <si>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</si>
  <si>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</si>
  <si>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</si>
  <si>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</si>
  <si>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</si>
  <si>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</si>
  <si>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</si>
  <si>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</si>
  <si>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</si>
  <si>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</si>
  <si>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</si>
  <si>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</si>
  <si>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</si>
  <si>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</si>
  <si>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</si>
  <si>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</si>
  <si>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</si>
  <si>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</si>
  <si>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</si>
  <si>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</si>
  <si>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</si>
  <si>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</si>
  <si>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</si>
  <si>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</si>
  <si>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</si>
  <si>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</si>
  <si>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</si>
  <si>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</si>
  <si>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</si>
  <si>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</si>
  <si>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</si>
  <si>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</si>
  <si>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</si>
  <si>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</si>
  <si>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</si>
  <si>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</si>
  <si>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</si>
  <si>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</si>
  <si>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</si>
  <si>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</si>
  <si>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</si>
  <si>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</si>
  <si>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</si>
  <si>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</si>
  <si>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</si>
  <si>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</si>
  <si>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</si>
  <si>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</si>
  <si>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</si>
  <si>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</si>
  <si>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</si>
  <si>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</si>
  <si>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</si>
  <si>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</si>
  <si>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</si>
  <si>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</si>
  <si>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</si>
  <si>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</si>
  <si>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</si>
  <si>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</si>
  <si>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</si>
  <si>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</si>
  <si>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</si>
  <si>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</si>
  <si>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</si>
  <si>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</si>
  <si>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</si>
  <si>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</si>
  <si>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</si>
  <si>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</si>
  <si>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</si>
  <si>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</si>
  <si>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</si>
  <si>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</si>
  <si>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</si>
  <si>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</si>
  <si>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</si>
  <si>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</si>
  <si>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</si>
  <si>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</si>
  <si>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</si>
  <si>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</si>
  <si>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</si>
  <si>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</si>
  <si>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</si>
  <si>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</si>
  <si>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</si>
  <si>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</si>
  <si>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</si>
  <si>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</si>
  <si>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</si>
  <si>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</si>
  <si>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</si>
  <si>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</si>
  <si>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</si>
  <si>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</si>
  <si>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</si>
  <si>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</si>
  <si>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</si>
  <si>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</si>
  <si>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</si>
  <si>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</si>
  <si>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</si>
  <si>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</si>
  <si>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</si>
  <si>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</si>
  <si>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</si>
  <si>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</si>
  <si>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</si>
  <si>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</si>
  <si>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</si>
  <si>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</si>
  <si>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</si>
  <si>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</si>
  <si>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</si>
  <si>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</si>
  <si>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</si>
  <si>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</si>
  <si>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</si>
  <si>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</si>
  <si>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</si>
  <si>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</si>
  <si>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</si>
  <si>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</si>
  <si>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</si>
  <si>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</si>
  <si>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</si>
  <si>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</si>
  <si>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</si>
  <si>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</si>
  <si>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</si>
  <si>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</si>
  <si>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</si>
  <si>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</si>
  <si>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</si>
  <si>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</si>
  <si>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</si>
  <si>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</si>
  <si>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</si>
  <si>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</si>
  <si>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</si>
  <si>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</si>
  <si>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</si>
  <si>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</si>
  <si>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</si>
  <si>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</si>
  <si>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</si>
  <si>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</si>
  <si>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</si>
  <si>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</si>
  <si>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</si>
  <si>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</si>
  <si>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</si>
  <si>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</si>
  <si>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</si>
  <si>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</si>
  <si>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</si>
  <si>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</si>
  <si>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</si>
  <si>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</si>
  <si>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</si>
  <si>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</si>
  <si>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</si>
  <si>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</si>
  <si>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</si>
  <si>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</si>
  <si>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</si>
  <si>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</si>
  <si>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</si>
  <si>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</si>
  <si>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</si>
  <si>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</si>
  <si>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</si>
  <si>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</si>
  <si>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</si>
  <si>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</si>
  <si>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</si>
  <si>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</si>
  <si>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</si>
  <si>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</si>
  <si>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</si>
  <si>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</si>
  <si>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</si>
  <si>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</si>
  <si>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</si>
  <si>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</si>
  <si>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</si>
  <si>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</si>
  <si>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</si>
  <si>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</si>
  <si>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</si>
  <si>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</si>
  <si>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</si>
  <si>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</si>
  <si>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</si>
  <si>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</si>
  <si>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</si>
  <si>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</si>
  <si>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</si>
  <si>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</si>
  <si>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</si>
  <si>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</si>
  <si>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</si>
  <si>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</si>
  <si>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</si>
  <si>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</si>
  <si>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</si>
  <si>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</si>
  <si>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</si>
  <si>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</si>
  <si>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</si>
  <si>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</si>
  <si>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</si>
  <si>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</si>
  <si>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</si>
  <si>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</si>
  <si>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</si>
  <si>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</si>
  <si>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</si>
  <si>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</si>
  <si>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</si>
  <si>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</si>
  <si>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</si>
  <si>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</si>
  <si>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</si>
  <si>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</si>
  <si>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</si>
  <si>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</si>
  <si>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</si>
  <si>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</si>
  <si>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</si>
  <si>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</si>
  <si>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</si>
  <si>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</si>
  <si>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</si>
  <si>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</si>
  <si>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</si>
  <si>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</si>
  <si>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</si>
  <si>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</si>
  <si>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</si>
  <si>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</si>
  <si>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</si>
  <si>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</si>
  <si>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</si>
  <si>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</si>
  <si>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</si>
  <si>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</si>
  <si>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</si>
  <si>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</si>
  <si>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</si>
  <si>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</si>
  <si>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</si>
  <si>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</si>
  <si>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</si>
  <si>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</si>
  <si>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</si>
  <si>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</si>
  <si>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</si>
  <si>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</si>
  <si>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</si>
  <si>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</si>
  <si>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</si>
  <si>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</si>
  <si>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</si>
  <si>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</si>
  <si>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</si>
  <si>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</si>
  <si>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</si>
  <si>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</si>
  <si>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</si>
  <si>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</si>
  <si>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</si>
  <si>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</si>
  <si>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</si>
  <si>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</si>
  <si>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</si>
  <si>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</si>
  <si>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</si>
  <si>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</si>
  <si>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</si>
  <si>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</si>
  <si>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</si>
  <si>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</si>
  <si>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</si>
  <si>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</si>
  <si>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</si>
  <si>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</si>
  <si>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</si>
  <si>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</si>
  <si>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</si>
  <si>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</si>
  <si>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</si>
  <si>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</si>
  <si>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</si>
  <si>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</si>
  <si>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</si>
  <si>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</si>
  <si>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</si>
  <si>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</si>
  <si>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</si>
  <si>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</si>
  <si>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</si>
  <si>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</si>
  <si>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</si>
  <si>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</si>
  <si>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</si>
  <si>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</si>
  <si>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</si>
  <si>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</si>
  <si>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</si>
  <si>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</si>
  <si>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</si>
  <si>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</si>
  <si>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</si>
  <si>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</si>
  <si>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</si>
  <si>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</si>
  <si>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</si>
  <si>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</si>
  <si>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</si>
  <si>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</si>
  <si>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</si>
  <si>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</si>
  <si>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</si>
  <si>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</si>
  <si>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</si>
  <si>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</si>
  <si>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</si>
  <si>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</si>
  <si>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</si>
  <si>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</si>
  <si>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</si>
  <si>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</si>
  <si>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</si>
  <si>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</si>
  <si>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</si>
  <si>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</si>
  <si>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</si>
  <si>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</si>
  <si>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</si>
  <si>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</si>
  <si>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</si>
  <si>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</si>
  <si>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</si>
  <si>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</si>
  <si>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</si>
  <si>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</si>
  <si>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</si>
  <si>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</si>
  <si>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</si>
  <si>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</si>
  <si>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</si>
  <si>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</si>
  <si>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</si>
  <si>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</si>
  <si>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</si>
  <si>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</si>
  <si>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</si>
  <si>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</si>
  <si>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</si>
  <si>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</si>
  <si>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</si>
  <si>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</si>
  <si>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</si>
  <si>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</si>
  <si>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</si>
  <si>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</si>
  <si>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</si>
  <si>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</si>
  <si>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</si>
  <si>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</si>
  <si>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</si>
  <si>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</si>
  <si>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</si>
  <si>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</si>
  <si>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</si>
  <si>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</si>
  <si>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</si>
  <si>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</si>
  <si>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</si>
  <si>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</si>
  <si>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</si>
  <si>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</si>
  <si>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</si>
  <si>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</si>
  <si>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</si>
  <si>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</si>
  <si>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</si>
  <si>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</si>
  <si>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</si>
  <si>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</si>
  <si>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</si>
  <si>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</si>
  <si>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</si>
  <si>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</si>
  <si>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</si>
  <si>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</si>
  <si>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</si>
  <si>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</si>
  <si>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</si>
  <si>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</si>
  <si>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</si>
  <si>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</si>
  <si>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</si>
  <si>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</si>
  <si>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</si>
  <si>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</si>
  <si>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</si>
  <si>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</si>
  <si>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</si>
  <si>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</si>
  <si>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</si>
  <si>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</si>
  <si>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</si>
  <si>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</si>
  <si>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</si>
  <si>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</si>
  <si>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</si>
  <si>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</si>
  <si>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</si>
  <si>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</si>
  <si>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</si>
  <si>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</si>
  <si>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</si>
  <si>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</si>
  <si>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</si>
  <si>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</si>
  <si>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</si>
  <si>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</si>
  <si>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</si>
  <si>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</si>
  <si>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</si>
  <si>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</si>
  <si>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</si>
  <si>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</si>
  <si>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</si>
  <si>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</si>
  <si>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</si>
  <si>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</si>
  <si>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</si>
  <si>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</si>
  <si>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</si>
  <si>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</si>
  <si>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</si>
  <si>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</si>
  <si>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</si>
  <si>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</si>
  <si>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</si>
  <si>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</si>
  <si>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</si>
  <si>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</si>
  <si>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</si>
  <si>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</si>
  <si>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</si>
  <si>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</si>
  <si>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</si>
  <si>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</si>
  <si>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</si>
  <si>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</si>
  <si>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</si>
  <si>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</si>
  <si>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</si>
  <si>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</si>
  <si>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</si>
  <si>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</si>
  <si>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</si>
  <si>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</si>
  <si>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</si>
  <si>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</si>
  <si>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</si>
  <si>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</si>
  <si>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</si>
  <si>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</si>
  <si>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</si>
  <si>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</si>
  <si>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</si>
  <si>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</si>
  <si>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</si>
  <si>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</si>
  <si>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</si>
  <si>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</si>
  <si>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</si>
  <si>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</si>
  <si>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</si>
  <si>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</si>
  <si>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</si>
  <si>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</si>
  <si>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</si>
  <si>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</si>
  <si>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</si>
  <si>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</si>
  <si>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</si>
  <si>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</si>
  <si>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</si>
  <si>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</si>
  <si>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</si>
  <si>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</si>
  <si>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</si>
  <si>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</si>
  <si>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</si>
  <si>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</si>
  <si>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</si>
  <si>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</si>
  <si>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</si>
  <si>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</si>
  <si>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</si>
  <si>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</si>
  <si>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</si>
  <si>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</si>
  <si>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</si>
  <si>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</si>
  <si>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</si>
  <si>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</si>
  <si>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</si>
  <si>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</si>
  <si>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</si>
  <si>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</si>
  <si>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</si>
  <si>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</si>
  <si>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</si>
  <si>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</si>
  <si>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</si>
  <si>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</si>
  <si>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</si>
  <si>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</si>
  <si>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</si>
  <si>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</si>
  <si>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</si>
  <si>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</si>
  <si>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</si>
  <si>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</si>
  <si>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</si>
  <si>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</si>
  <si>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</si>
  <si>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</si>
  <si>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</si>
  <si>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</si>
  <si>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</si>
  <si>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</si>
  <si>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</si>
  <si>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</si>
  <si>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</si>
  <si>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</si>
  <si>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</si>
  <si>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</si>
  <si>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</si>
  <si>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</si>
  <si>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</si>
  <si>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</si>
  <si>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</si>
  <si>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</si>
  <si>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</si>
  <si>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</si>
  <si>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</si>
  <si>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</si>
  <si>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</si>
  <si>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</si>
  <si>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</si>
  <si>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</si>
  <si>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</si>
  <si>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</si>
  <si>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</si>
  <si>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</si>
  <si>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</si>
  <si>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</si>
  <si>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</si>
  <si>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</si>
  <si>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</si>
  <si>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</si>
  <si>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</si>
  <si>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</si>
  <si>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</si>
  <si>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</si>
  <si>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</si>
  <si>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</si>
  <si>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</si>
  <si>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</si>
  <si>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</si>
  <si>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</si>
  <si>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</si>
  <si>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</si>
  <si>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</si>
  <si>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</si>
  <si>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</si>
  <si>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</si>
  <si>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</si>
  <si>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</si>
  <si>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</si>
  <si>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</si>
  <si>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</si>
  <si>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</si>
  <si>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</si>
  <si>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</si>
  <si>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</si>
  <si>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</si>
  <si>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</si>
  <si>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</si>
  <si>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</si>
  <si>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</si>
  <si>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</si>
  <si>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</si>
  <si>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</si>
  <si>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</si>
  <si>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</si>
  <si>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</si>
  <si>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</si>
  <si>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</si>
  <si>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</si>
  <si>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</si>
  <si>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</si>
  <si>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</si>
  <si>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</si>
  <si>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</si>
  <si>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</si>
  <si>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</si>
  <si>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</si>
  <si>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</si>
  <si>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</si>
  <si>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</si>
  <si>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</si>
  <si>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</si>
  <si>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</si>
  <si>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</si>
  <si>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</si>
  <si>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</si>
  <si>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</si>
  <si>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</si>
  <si>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</si>
  <si>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</si>
  <si>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</si>
  <si>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</si>
  <si>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</si>
  <si>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</si>
  <si>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</si>
  <si>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</si>
  <si>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</si>
  <si>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</si>
  <si>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</si>
  <si>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</si>
  <si>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</si>
  <si>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</si>
  <si>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</si>
  <si>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</si>
  <si>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</si>
  <si>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</si>
  <si>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</si>
  <si>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</si>
  <si>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</si>
  <si>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</si>
  <si>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</si>
  <si>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</si>
  <si>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</si>
  <si>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</si>
  <si>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</si>
  <si>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</si>
  <si>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</si>
  <si>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</si>
  <si>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</si>
  <si>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</si>
  <si>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</si>
  <si>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</si>
  <si>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</si>
  <si>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</si>
  <si>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</si>
  <si>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</si>
  <si>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</si>
  <si>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</si>
  <si>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</si>
  <si>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</si>
  <si>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</si>
  <si>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</si>
  <si>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</si>
  <si>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</si>
  <si>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</si>
  <si>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</si>
  <si>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</si>
  <si>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</si>
  <si>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</si>
  <si>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</si>
  <si>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</si>
  <si>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</si>
  <si>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</si>
  <si>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</si>
  <si>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</si>
  <si>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</si>
  <si>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</si>
  <si>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</si>
  <si>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</si>
  <si>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</si>
  <si>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</si>
  <si>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</si>
  <si>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</si>
  <si>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</si>
  <si>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</si>
  <si>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</si>
  <si>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</si>
  <si>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</si>
  <si>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</si>
  <si>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</si>
  <si>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</si>
  <si>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</si>
  <si>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</si>
  <si>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</si>
  <si>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</si>
  <si>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</si>
  <si>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</si>
  <si>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</si>
  <si>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</si>
  <si>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</si>
  <si>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</si>
  <si>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</si>
  <si>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</si>
  <si>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</si>
  <si>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</si>
  <si>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</si>
  <si>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</si>
  <si>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</si>
  <si>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</si>
  <si>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</si>
  <si>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</si>
  <si>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</si>
  <si>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</si>
  <si>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</si>
  <si>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</si>
  <si>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</si>
  <si>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</si>
  <si>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</si>
  <si>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</si>
  <si>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</si>
  <si>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</si>
  <si>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</si>
  <si>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</si>
  <si>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</si>
  <si>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</si>
  <si>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</si>
  <si>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</si>
  <si>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</si>
  <si>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</si>
  <si>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</si>
  <si>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</si>
  <si>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</si>
  <si>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</si>
  <si>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</si>
  <si>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</si>
  <si>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</si>
  <si>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</si>
  <si>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</si>
  <si>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</si>
  <si>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</si>
  <si>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</si>
  <si>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</si>
  <si>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</si>
  <si>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</si>
  <si>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</si>
  <si>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</si>
  <si>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</si>
  <si>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</si>
  <si>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</si>
  <si>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</si>
  <si>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</si>
  <si>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</si>
  <si>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</si>
  <si>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</si>
  <si>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</si>
  <si>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</si>
  <si>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</si>
  <si>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</si>
  <si>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</si>
  <si>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</si>
  <si>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</si>
  <si>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</si>
  <si>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</si>
  <si>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</si>
  <si>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</si>
  <si>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</si>
  <si>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</si>
  <si>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</si>
  <si>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</si>
  <si>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</si>
  <si>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</si>
  <si>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</si>
  <si>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</si>
  <si>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</si>
  <si>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</si>
  <si>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</si>
  <si>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</si>
  <si>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</si>
  <si>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</si>
  <si>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</si>
  <si>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</si>
  <si>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</si>
  <si>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</si>
  <si>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</si>
  <si>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</si>
  <si>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</si>
  <si>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</si>
  <si>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</si>
  <si>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</si>
  <si>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</si>
  <si>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</si>
  <si>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</si>
  <si>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</si>
  <si>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</si>
  <si>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</si>
  <si>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</si>
  <si>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</si>
  <si>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</si>
  <si>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</si>
  <si>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</si>
  <si>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</si>
  <si>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</si>
  <si>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</si>
  <si>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</si>
  <si>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</si>
  <si>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</si>
  <si>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</si>
  <si>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</si>
  <si>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</si>
  <si>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</si>
  <si>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</si>
  <si>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</si>
  <si>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</si>
  <si>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</si>
  <si>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</si>
  <si>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</si>
  <si>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</si>
  <si>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</si>
  <si>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</si>
  <si>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</si>
  <si>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</si>
  <si>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</si>
  <si>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</si>
  <si>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</si>
  <si>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</si>
  <si>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</si>
  <si>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</si>
  <si>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</si>
  <si>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</si>
  <si>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</si>
  <si>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</si>
  <si>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</si>
  <si>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</si>
  <si>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</si>
  <si>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</si>
  <si>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</si>
  <si>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</si>
  <si>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</si>
  <si>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</si>
  <si>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</si>
  <si>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</si>
  <si>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</si>
  <si>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</si>
  <si>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</si>
  <si>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</si>
  <si>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</si>
  <si>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</si>
  <si>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</si>
  <si>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</si>
  <si>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</si>
  <si>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</si>
  <si>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</si>
  <si>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</si>
  <si>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</si>
  <si>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</si>
  <si>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</si>
  <si>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</si>
  <si>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</si>
  <si>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</si>
  <si>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</si>
  <si>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</si>
  <si>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</si>
  <si>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</si>
  <si>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</si>
  <si>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</si>
  <si>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</si>
  <si>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</si>
  <si>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</si>
  <si>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</si>
  <si>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</si>
  <si>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</si>
  <si>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</si>
  <si>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</si>
  <si>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</si>
  <si>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</si>
  <si>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</si>
  <si>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</si>
  <si>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</si>
  <si>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</si>
  <si>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</si>
  <si>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</si>
  <si>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</si>
  <si>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</si>
  <si>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</si>
  <si>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</si>
  <si>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</si>
  <si>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</si>
  <si>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</si>
  <si>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</si>
  <si>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</si>
  <si>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</si>
  <si>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</si>
  <si>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</si>
  <si>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</si>
  <si>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</si>
  <si>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</si>
  <si>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</si>
  <si>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</si>
  <si>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</si>
  <si>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</si>
  <si>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</si>
  <si>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</si>
  <si>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</si>
  <si>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</si>
  <si>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</si>
  <si>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</si>
  <si>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</si>
  <si>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</si>
  <si>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</si>
  <si>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</si>
  <si>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</si>
  <si>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</si>
  <si>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</si>
  <si>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</si>
  <si>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</si>
  <si>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</si>
  <si>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</si>
  <si>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</si>
  <si>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</si>
  <si>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</si>
  <si>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</si>
  <si>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</si>
  <si>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</si>
  <si>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</si>
  <si>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</si>
  <si>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</si>
  <si>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</si>
  <si>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</si>
  <si>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</si>
  <si>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</si>
  <si>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</si>
  <si>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</si>
  <si>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</si>
  <si>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</si>
  <si>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</si>
  <si>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</si>
  <si>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</si>
  <si>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</si>
  <si>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</si>
  <si>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</si>
  <si>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</si>
  <si>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</si>
  <si>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</si>
  <si>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</si>
  <si>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</si>
  <si>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</si>
  <si>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</si>
  <si>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</si>
  <si>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</si>
  <si>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</si>
  <si>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</si>
  <si>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</si>
  <si>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</si>
  <si>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</si>
  <si>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</si>
  <si>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</si>
  <si>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</si>
  <si>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</si>
  <si>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</si>
  <si>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</si>
  <si>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</si>
  <si>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</si>
  <si>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</si>
  <si>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</si>
  <si>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</si>
  <si>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</si>
  <si>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</si>
  <si>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</si>
  <si>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</si>
  <si>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</si>
  <si>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</si>
  <si>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</si>
  <si>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</si>
  <si>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</si>
  <si>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</si>
  <si>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</si>
  <si>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</si>
  <si>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</si>
  <si>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</si>
  <si>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</si>
  <si>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</si>
  <si>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</si>
  <si>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</si>
  <si>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</si>
  <si>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</si>
  <si>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</si>
  <si>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</si>
  <si>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</si>
  <si>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</si>
  <si>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</si>
  <si>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</si>
  <si>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</si>
  <si>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</si>
  <si>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</si>
  <si>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</si>
  <si>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</si>
  <si>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</si>
  <si>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</si>
  <si>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</si>
  <si>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</si>
  <si>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</si>
  <si>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</si>
  <si>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</si>
  <si>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</si>
  <si>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</si>
  <si>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</si>
  <si>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</si>
  <si>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</si>
  <si>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</si>
  <si>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</si>
  <si>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</si>
  <si>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</si>
  <si>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</si>
  <si>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</si>
  <si>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</si>
  <si>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</si>
  <si>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</si>
  <si>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</si>
  <si>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</si>
  <si>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</si>
  <si>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</si>
  <si>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</si>
  <si>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</si>
  <si>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</si>
  <si>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</si>
  <si>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</si>
  <si>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</si>
  <si>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</si>
  <si>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</si>
  <si>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</si>
  <si>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</si>
  <si>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</si>
  <si>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</si>
  <si>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</si>
  <si>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</si>
  <si>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</si>
  <si>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</si>
  <si>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</si>
  <si>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</si>
  <si>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</si>
  <si>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</si>
  <si>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</si>
  <si>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</si>
  <si>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</si>
  <si>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</si>
  <si>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</si>
  <si>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</si>
  <si>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</si>
  <si>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</si>
  <si>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</si>
  <si>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</si>
  <si>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</si>
  <si>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</si>
  <si>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</si>
  <si>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</si>
  <si>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</si>
  <si>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</si>
  <si>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</si>
  <si>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</si>
  <si>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</si>
  <si>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</si>
  <si>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</si>
  <si>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</si>
  <si>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</si>
  <si>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</si>
  <si>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</si>
  <si>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</si>
  <si>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</si>
  <si>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</si>
  <si>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</si>
  <si>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</si>
  <si>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</si>
  <si>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</si>
  <si>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</si>
  <si>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</si>
  <si>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</si>
  <si>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</si>
  <si>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</si>
  <si>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</si>
  <si>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</si>
  <si>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</si>
  <si>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</si>
  <si>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</si>
  <si>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</si>
  <si>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</si>
  <si>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</si>
  <si>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</si>
  <si>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</si>
  <si>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</si>
  <si>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</si>
  <si>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</si>
  <si>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</si>
  <si>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</si>
  <si>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</si>
  <si>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</si>
  <si>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</si>
  <si>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</si>
  <si>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</si>
  <si>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</si>
  <si>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</si>
  <si>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</si>
  <si>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</si>
  <si>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</si>
  <si>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</si>
  <si>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</si>
  <si>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</si>
  <si>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</si>
  <si>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</si>
  <si>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</si>
  <si>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</si>
  <si>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</si>
  <si>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</si>
  <si>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</si>
  <si>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</si>
  <si>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</si>
  <si>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</si>
  <si>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</si>
  <si>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</si>
  <si>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</si>
  <si>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</si>
  <si>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</si>
  <si>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</si>
  <si>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</si>
  <si>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</si>
  <si>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</si>
  <si>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</si>
  <si>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</si>
  <si>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</si>
  <si>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</si>
  <si>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</si>
  <si>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</si>
  <si>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</si>
  <si>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</si>
  <si>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</si>
  <si>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</si>
  <si>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</si>
  <si>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</si>
  <si>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</si>
  <si>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</si>
  <si>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</si>
  <si>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</si>
  <si>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</si>
  <si>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</si>
  <si>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</si>
  <si>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</si>
  <si>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</si>
  <si>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</si>
  <si>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</si>
  <si>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</si>
  <si>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</si>
  <si>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</si>
  <si>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</si>
  <si>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</si>
  <si>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</si>
  <si>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</si>
  <si>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</si>
  <si>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</si>
  <si>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</si>
  <si>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</si>
  <si>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</si>
  <si>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</si>
  <si>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</si>
  <si>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</si>
  <si>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</si>
  <si>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</si>
  <si>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</si>
  <si>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</si>
  <si>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</si>
  <si>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</si>
  <si>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</si>
  <si>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</si>
  <si>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</si>
  <si>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</si>
  <si>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</si>
  <si>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</si>
  <si>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</si>
  <si>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</si>
  <si>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</si>
  <si>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</si>
  <si>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</si>
  <si>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</si>
  <si>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</si>
  <si>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</si>
  <si>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</si>
  <si>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</si>
  <si>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</si>
  <si>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</si>
  <si>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</si>
  <si>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</si>
  <si>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</si>
  <si>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</si>
  <si>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</si>
  <si>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</si>
  <si>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</si>
  <si>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</si>
  <si>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</si>
  <si>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</si>
  <si>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</si>
  <si>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</si>
  <si>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</si>
  <si>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</si>
  <si>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</si>
  <si>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</si>
  <si>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</si>
  <si>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</si>
  <si>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</si>
  <si>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</si>
  <si>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</si>
  <si>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</si>
  <si>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</si>
  <si>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</si>
  <si>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</si>
  <si>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</si>
  <si>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</si>
  <si>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</si>
  <si>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</si>
  <si>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</si>
  <si>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</si>
  <si>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</si>
  <si>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</si>
  <si>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</si>
  <si>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</si>
  <si>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</si>
  <si>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</si>
  <si>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</si>
  <si>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</si>
  <si>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</si>
  <si>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</si>
  <si>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</si>
  <si>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</si>
  <si>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</si>
  <si>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</si>
  <si>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</si>
  <si>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</si>
  <si>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</si>
  <si>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</si>
  <si>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</si>
  <si>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</si>
  <si>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</si>
  <si>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</si>
  <si>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</si>
  <si>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</si>
  <si>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</si>
  <si>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</si>
  <si>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</si>
  <si>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</si>
  <si>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</si>
  <si>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</si>
  <si>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</si>
  <si>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</si>
  <si>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</si>
  <si>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</si>
  <si>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</si>
  <si>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</si>
  <si>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</si>
  <si>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</si>
  <si>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</si>
  <si>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</si>
  <si>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</si>
  <si>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</si>
  <si>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</si>
  <si>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</si>
  <si>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</si>
  <si>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</si>
  <si>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</si>
  <si>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</si>
  <si>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</si>
  <si>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</si>
  <si>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</si>
  <si>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</si>
  <si>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</si>
  <si>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</si>
  <si>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</si>
  <si>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</si>
  <si>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</si>
  <si>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</si>
  <si>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</si>
  <si>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</si>
  <si>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</si>
  <si>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</si>
  <si>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</si>
  <si>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</si>
  <si>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</si>
  <si>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</si>
  <si>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</si>
  <si>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</si>
  <si>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</si>
  <si>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</si>
  <si>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</si>
  <si>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</si>
  <si>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</si>
  <si>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</si>
  <si>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</si>
  <si>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</si>
  <si>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</si>
  <si>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</si>
  <si>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</si>
  <si>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</si>
  <si>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</si>
  <si>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</si>
  <si>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</si>
  <si>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</si>
  <si>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</si>
  <si>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</si>
  <si>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</si>
  <si>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</si>
  <si>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</si>
  <si>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</si>
  <si>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</si>
  <si>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</si>
  <si>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</si>
  <si>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</si>
  <si>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</si>
  <si>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</si>
  <si>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</si>
  <si>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</si>
  <si>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</si>
  <si>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</si>
  <si>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</si>
  <si>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</si>
  <si>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</si>
  <si>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</si>
  <si>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</si>
  <si>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</si>
  <si>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</si>
  <si>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</si>
  <si>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</si>
  <si>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</si>
  <si>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</si>
  <si>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</si>
  <si>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</si>
  <si>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</si>
  <si>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</si>
  <si>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</si>
  <si>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</si>
  <si>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</si>
  <si>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</si>
  <si>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</si>
  <si>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</si>
  <si>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</si>
  <si>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</si>
  <si>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</si>
  <si>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</si>
  <si>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</si>
  <si>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</si>
  <si>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</si>
  <si>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</si>
  <si>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</si>
  <si>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</si>
  <si>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</si>
  <si>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</si>
  <si>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</si>
  <si>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</si>
  <si>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</si>
  <si>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</si>
  <si>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</si>
  <si>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</si>
  <si>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</si>
  <si>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</si>
  <si>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</si>
  <si>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</si>
  <si>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</si>
  <si>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</si>
  <si>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</si>
  <si>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</si>
  <si>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</si>
  <si>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</si>
  <si>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</si>
  <si>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</si>
  <si>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</si>
  <si>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</si>
  <si>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</si>
  <si>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</si>
  <si>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</si>
  <si>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</si>
  <si>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</si>
  <si>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</si>
  <si>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</si>
  <si>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</si>
  <si>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</si>
  <si>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</si>
  <si>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</si>
  <si>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</si>
  <si>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</si>
  <si>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</si>
  <si>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</si>
  <si>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</si>
  <si>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</si>
  <si>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</si>
  <si>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</si>
  <si>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</si>
  <si>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</si>
  <si>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</si>
  <si>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</si>
  <si>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</si>
  <si>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</si>
  <si>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</si>
  <si>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</si>
  <si>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</si>
  <si>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</si>
  <si>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</si>
  <si>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</si>
  <si>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</si>
  <si>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</si>
  <si>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</si>
  <si>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</si>
  <si>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</si>
  <si>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</si>
  <si>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</si>
  <si>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</si>
  <si>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</si>
  <si>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</si>
  <si>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</si>
  <si>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</si>
  <si>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</si>
  <si>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</si>
  <si>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</si>
  <si>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</si>
  <si>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</si>
  <si>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</si>
  <si>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</si>
  <si>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</si>
  <si>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</si>
  <si>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</si>
  <si>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</si>
  <si>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</si>
  <si>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</si>
  <si>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</si>
  <si>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</si>
  <si>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</si>
  <si>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</si>
  <si>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</si>
  <si>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</si>
  <si>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</si>
  <si>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</si>
  <si>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</si>
  <si>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</si>
  <si>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</si>
  <si>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</si>
  <si>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</si>
  <si>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</si>
  <si>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</si>
  <si>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</si>
  <si>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</si>
  <si>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</si>
  <si>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</si>
  <si>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</si>
  <si>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</si>
  <si>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</si>
  <si>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</si>
  <si>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</si>
  <si>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</si>
  <si>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</si>
  <si>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</si>
  <si>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</si>
  <si>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</si>
  <si>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</si>
  <si>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</si>
  <si>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</si>
  <si>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</si>
  <si>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</si>
  <si>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</si>
  <si>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</si>
  <si>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</si>
  <si>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</si>
  <si>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</si>
  <si>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</si>
  <si>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</si>
  <si>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</si>
  <si>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</si>
  <si>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</si>
  <si>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</si>
  <si>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</si>
  <si>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</si>
  <si>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</si>
  <si>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</si>
  <si>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</si>
  <si>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</si>
  <si>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</si>
  <si>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</si>
  <si>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</si>
  <si>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</si>
  <si>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</si>
  <si>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</si>
  <si>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</si>
  <si>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</si>
  <si>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</si>
  <si>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</si>
  <si>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</si>
  <si>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</si>
  <si>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</si>
  <si>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</si>
  <si>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</si>
  <si>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</si>
  <si>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</si>
  <si>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</si>
  <si>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</si>
  <si>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</si>
  <si>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</si>
  <si>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</si>
  <si>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</si>
  <si>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</si>
  <si>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</si>
  <si>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</si>
  <si>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</si>
  <si>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</si>
  <si>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</si>
  <si>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</si>
  <si>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</si>
  <si>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</si>
  <si>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</si>
  <si>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</si>
  <si>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</si>
  <si>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</si>
  <si>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</si>
  <si>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</si>
  <si>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</si>
  <si>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</si>
  <si>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</si>
  <si>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</si>
  <si>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</si>
  <si>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</si>
  <si>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</si>
  <si>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</si>
  <si>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</si>
  <si>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</si>
  <si>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</si>
  <si>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</si>
  <si>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</si>
  <si>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</si>
  <si>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</si>
  <si>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</si>
  <si>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</si>
  <si>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</si>
  <si>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</si>
  <si>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</si>
  <si>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</si>
  <si>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</si>
  <si>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</si>
  <si>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</si>
  <si>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</si>
  <si>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</si>
  <si>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</si>
  <si>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</si>
  <si>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</si>
  <si>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</si>
  <si>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</si>
  <si>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</si>
  <si>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</si>
  <si>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</si>
  <si>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</si>
  <si>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</si>
  <si>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</si>
  <si>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</si>
  <si>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</si>
  <si>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</si>
  <si>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</si>
  <si>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</si>
  <si>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</si>
  <si>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</si>
  <si>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</si>
  <si>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</si>
  <si>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</si>
  <si>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</si>
  <si>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</si>
  <si>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</si>
  <si>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</si>
  <si>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</si>
  <si>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</si>
  <si>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</si>
  <si>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</si>
  <si>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</si>
  <si>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</si>
  <si>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</si>
  <si>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</si>
  <si>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</si>
  <si>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</si>
  <si>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</si>
  <si>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</si>
  <si>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</si>
  <si>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</si>
  <si>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</si>
  <si>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</si>
  <si>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</si>
  <si>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</si>
  <si>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</si>
  <si>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</si>
  <si>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</si>
  <si>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</si>
  <si>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</si>
  <si>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</si>
  <si>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</si>
  <si>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</si>
  <si>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</si>
  <si>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</si>
  <si>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</si>
  <si>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</si>
  <si>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</si>
  <si>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</si>
  <si>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</si>
  <si>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</si>
  <si>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</si>
  <si>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</si>
  <si>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</si>
  <si>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</si>
  <si>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</si>
  <si>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</si>
  <si>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</si>
  <si>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</si>
  <si>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</si>
  <si>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</si>
  <si>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</si>
  <si>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</si>
  <si>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</si>
  <si>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</si>
  <si>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</si>
  <si>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</si>
  <si>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</si>
  <si>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</si>
  <si>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</si>
  <si>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</si>
  <si>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</si>
  <si>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</si>
  <si>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</si>
  <si>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</si>
  <si>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</si>
  <si>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</si>
  <si>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</si>
  <si>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</si>
  <si>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</si>
  <si>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</si>
  <si>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</si>
  <si>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</si>
  <si>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</si>
  <si>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</si>
  <si>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</si>
  <si>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</si>
  <si>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</si>
  <si>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</si>
  <si>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</si>
  <si>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</si>
  <si>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</si>
  <si>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</si>
  <si>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</si>
  <si>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</si>
  <si>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</si>
  <si>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</si>
  <si>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</si>
  <si>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</si>
  <si>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</si>
  <si>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</si>
  <si>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</si>
  <si>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</si>
  <si>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</si>
  <si>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</si>
  <si>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</si>
  <si>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</si>
  <si>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</si>
  <si>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</si>
  <si>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</si>
  <si>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</si>
  <si>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</si>
  <si>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</si>
  <si>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</si>
  <si>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</si>
  <si>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</si>
  <si>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</si>
  <si>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</si>
  <si>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</si>
  <si>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</si>
  <si>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</si>
  <si>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</si>
  <si>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</si>
  <si>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</si>
  <si>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</si>
  <si>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</si>
  <si>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</si>
  <si>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</si>
  <si>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</si>
  <si>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</si>
  <si>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</si>
  <si>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</si>
  <si>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</si>
  <si>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</si>
  <si>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</si>
  <si>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</si>
  <si>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</si>
  <si>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</si>
  <si>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</si>
  <si>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</si>
  <si>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</si>
  <si>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</si>
  <si>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</si>
  <si>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</si>
  <si>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</si>
  <si>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</si>
  <si>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</si>
  <si>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</si>
  <si>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</si>
  <si>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</si>
  <si>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</si>
  <si>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</si>
  <si>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</si>
  <si>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</si>
  <si>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</si>
  <si>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</si>
  <si>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</si>
  <si>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</si>
  <si>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</si>
  <si>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</si>
  <si>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</si>
  <si>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</si>
  <si>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</si>
  <si>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</si>
  <si>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</si>
  <si>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</si>
  <si>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</si>
  <si>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</si>
  <si>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</si>
  <si>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</si>
  <si>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</si>
  <si>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</si>
  <si>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</si>
  <si>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</si>
  <si>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</si>
  <si>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</si>
  <si>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</si>
  <si>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</si>
  <si>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</si>
  <si>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</si>
  <si>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</si>
  <si>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</si>
  <si>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</si>
  <si>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</si>
  <si>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</si>
  <si>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</si>
  <si>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</si>
  <si>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</si>
  <si>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</si>
  <si>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</si>
  <si>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</si>
  <si>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</si>
  <si>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</si>
  <si>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</si>
  <si>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</si>
  <si>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</si>
  <si>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</si>
  <si>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</si>
  <si>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</si>
  <si>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</si>
  <si>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</si>
  <si>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</si>
  <si>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</si>
  <si>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</si>
  <si>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</si>
  <si>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</si>
  <si>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</si>
  <si>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</si>
  <si>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</si>
  <si>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</si>
  <si>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</si>
  <si>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</si>
  <si>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</si>
  <si>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</si>
  <si>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</si>
  <si>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</si>
  <si>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</si>
  <si>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</si>
  <si>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</si>
  <si>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</si>
  <si>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</si>
  <si>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</si>
  <si>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</si>
  <si>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</si>
  <si>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</si>
  <si>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</si>
  <si>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</si>
  <si>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</si>
  <si>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</si>
  <si>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</si>
  <si>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</si>
  <si>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</si>
  <si>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</si>
  <si>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</si>
  <si>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</si>
  <si>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</si>
  <si>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</si>
  <si>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</si>
  <si>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</si>
  <si>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</si>
  <si>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</si>
  <si>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</si>
  <si>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</si>
  <si>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</si>
  <si>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</si>
  <si>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</si>
  <si>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</si>
  <si>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</si>
  <si>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</si>
  <si>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</si>
  <si>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</si>
  <si>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</si>
  <si>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</si>
  <si>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</si>
  <si>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</si>
  <si>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</si>
  <si>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</si>
  <si>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</si>
  <si>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</si>
  <si>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</si>
  <si>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</si>
  <si>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</si>
  <si>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</si>
  <si>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</si>
  <si>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</si>
  <si>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</si>
  <si>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</si>
  <si>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</si>
  <si>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</si>
  <si>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</si>
  <si>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</si>
  <si>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</si>
  <si>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</si>
  <si>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</si>
  <si>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</si>
  <si>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</si>
  <si>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</si>
  <si>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</si>
  <si>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</si>
  <si>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</si>
  <si>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</si>
  <si>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</si>
  <si>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</si>
  <si>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</si>
  <si>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</si>
  <si>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</si>
  <si>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</si>
  <si>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</si>
  <si>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</si>
  <si>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</si>
  <si>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</si>
  <si>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</si>
  <si>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</si>
  <si>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</si>
  <si>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</si>
  <si>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</si>
  <si>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</si>
  <si>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</si>
  <si>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</si>
  <si>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</si>
  <si>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</si>
  <si>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</si>
  <si>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</si>
  <si>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</si>
  <si>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</si>
  <si>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</si>
  <si>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</si>
  <si>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</si>
  <si>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</si>
  <si>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</si>
  <si>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</si>
  <si>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</si>
  <si>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</si>
  <si>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</si>
  <si>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</si>
  <si>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</si>
  <si>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</si>
  <si>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</si>
  <si>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</si>
  <si>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</si>
  <si>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</si>
  <si>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</si>
  <si>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</si>
  <si>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</si>
  <si>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</si>
  <si>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</si>
  <si>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</si>
  <si>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</si>
  <si>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</si>
  <si>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</si>
  <si>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</si>
  <si>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</si>
  <si>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</si>
  <si>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</si>
  <si>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</si>
  <si>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</si>
  <si>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</si>
  <si>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</si>
  <si>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</si>
  <si>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</si>
  <si>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</si>
  <si>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</si>
  <si>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</si>
  <si>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</si>
  <si>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</si>
  <si>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</si>
  <si>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</si>
  <si>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</si>
  <si>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</si>
  <si>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</si>
  <si>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</si>
  <si>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</si>
  <si>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</si>
  <si>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</si>
  <si>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</si>
  <si>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</si>
  <si>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</si>
  <si>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</si>
  <si>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</si>
  <si>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</si>
  <si>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</si>
  <si>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</si>
  <si>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</si>
  <si>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</si>
  <si>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</si>
  <si>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</si>
  <si>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</si>
  <si>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</si>
  <si>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</si>
  <si>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</si>
  <si>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</si>
  <si>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</si>
  <si>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</si>
  <si>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</si>
  <si>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</si>
  <si>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</si>
  <si>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</si>
  <si>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</si>
  <si>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</si>
  <si>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</si>
  <si>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</si>
  <si>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</si>
  <si>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</si>
  <si>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</si>
  <si>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</si>
  <si>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</si>
  <si>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</si>
  <si>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</si>
  <si>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</si>
  <si>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</si>
  <si>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</si>
  <si>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</si>
  <si>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</si>
  <si>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</si>
  <si>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</si>
  <si>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</si>
  <si>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</si>
  <si>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</si>
  <si>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</si>
  <si>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</si>
  <si>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</si>
  <si>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</si>
  <si>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</si>
  <si>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</si>
  <si>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</si>
  <si>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</si>
  <si>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</si>
  <si>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</si>
  <si>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</si>
  <si>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</si>
  <si>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</si>
  <si>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</si>
  <si>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</si>
  <si>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</si>
  <si>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</si>
  <si>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</si>
  <si>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</si>
  <si>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</si>
  <si>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</si>
  <si>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</si>
  <si>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</si>
  <si>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</si>
  <si>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</si>
  <si>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</si>
  <si>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</si>
  <si>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</si>
  <si>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</si>
  <si>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</si>
  <si>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</si>
  <si>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</si>
  <si>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</si>
  <si>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</si>
  <si>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</si>
  <si>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</si>
  <si>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</si>
  <si>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</si>
  <si>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</si>
  <si>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</si>
  <si>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</si>
  <si>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</si>
  <si>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</si>
  <si>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</si>
  <si>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</si>
  <si>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</si>
  <si>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</si>
  <si>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</si>
  <si>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</si>
  <si>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</si>
  <si>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</si>
  <si>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</si>
  <si>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</si>
  <si>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</si>
  <si>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</si>
  <si>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</si>
  <si>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</si>
  <si>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</si>
  <si>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</si>
  <si>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</si>
  <si>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</si>
  <si>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</si>
  <si>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</si>
  <si>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</si>
  <si>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</si>
  <si>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</si>
  <si>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</si>
  <si>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</si>
  <si>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</si>
  <si>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</si>
  <si>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</si>
  <si>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</si>
  <si>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</si>
  <si>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</si>
  <si>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</si>
  <si>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</si>
  <si>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</si>
  <si>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</si>
  <si>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</si>
  <si>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</si>
  <si>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</si>
  <si>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</si>
  <si>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</si>
  <si>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</si>
  <si>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</si>
  <si>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</si>
  <si>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</si>
  <si>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</si>
  <si>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</si>
  <si>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</si>
  <si>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</si>
  <si>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</si>
  <si>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</si>
  <si>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</si>
  <si>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</si>
  <si>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</si>
  <si>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</si>
  <si>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</si>
  <si>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</si>
  <si>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</si>
  <si>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</si>
  <si>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</si>
  <si>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</si>
  <si>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</si>
  <si>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</si>
  <si>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</si>
  <si>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</si>
  <si>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</si>
  <si>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</si>
  <si>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</si>
  <si>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</si>
  <si>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</si>
  <si>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</si>
  <si>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</si>
  <si>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</si>
  <si>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</si>
  <si>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</si>
  <si>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</si>
  <si>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</si>
  <si>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</si>
  <si>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</si>
  <si>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</si>
  <si>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</si>
  <si>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</si>
  <si>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</si>
  <si>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</si>
  <si>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</si>
  <si>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</si>
  <si>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</si>
  <si>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</si>
  <si>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</si>
  <si>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</si>
  <si>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</si>
  <si>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</si>
  <si>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</si>
  <si>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</si>
  <si>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</si>
  <si>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</si>
  <si>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</si>
  <si>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</si>
  <si>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</si>
  <si>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</si>
  <si>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</si>
  <si>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</si>
  <si>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</si>
  <si>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</si>
  <si>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</si>
  <si>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</si>
  <si>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</si>
  <si>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</si>
  <si>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</si>
  <si>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</si>
  <si>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</si>
  <si>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</si>
  <si>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</si>
  <si>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</si>
  <si>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</si>
  <si>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</si>
  <si>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</si>
  <si>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</si>
  <si>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</si>
  <si>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</si>
  <si>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</si>
  <si>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</si>
  <si>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</si>
  <si>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</si>
  <si>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</si>
  <si>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</si>
  <si>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</si>
  <si>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</si>
  <si>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</si>
  <si>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</si>
  <si>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</si>
  <si>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</si>
  <si>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</si>
  <si>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</si>
  <si>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</si>
  <si>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</si>
  <si>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</si>
  <si>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</si>
  <si>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</si>
  <si>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</si>
  <si>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</si>
  <si>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</si>
  <si>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</si>
  <si>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</si>
  <si>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</si>
  <si>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</si>
  <si>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</si>
  <si>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</si>
  <si>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</si>
  <si>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</si>
  <si>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</si>
  <si>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</si>
  <si>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</si>
  <si>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</si>
  <si>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</si>
  <si>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</si>
  <si>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</si>
  <si>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</si>
  <si>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</si>
  <si>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</si>
  <si>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</si>
  <si>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</si>
  <si>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</si>
  <si>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</si>
  <si>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</si>
  <si>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</si>
  <si>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</si>
  <si>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</si>
  <si>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</si>
  <si>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</si>
  <si>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</si>
  <si>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</si>
  <si>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</si>
  <si>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</si>
  <si>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</si>
  <si>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</si>
  <si>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</si>
  <si>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</si>
  <si>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</si>
  <si>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</si>
  <si>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</si>
  <si>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</si>
  <si>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</si>
  <si>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</si>
  <si>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</si>
  <si>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</si>
  <si>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</si>
  <si>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</si>
  <si>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</si>
  <si>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</si>
  <si>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</si>
  <si>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</si>
  <si>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</si>
  <si>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</si>
  <si>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</si>
  <si>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</si>
  <si>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</si>
  <si>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</si>
  <si>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</si>
  <si>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</si>
  <si>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</si>
  <si>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</si>
  <si>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</si>
  <si>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</si>
  <si>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</si>
  <si>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</si>
  <si>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</si>
  <si>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</si>
  <si>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</si>
  <si>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</si>
  <si>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</si>
  <si>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</si>
  <si>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</si>
  <si>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</si>
  <si>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</si>
  <si>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</si>
  <si>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</si>
  <si>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</si>
  <si>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</si>
  <si>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</si>
  <si>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</si>
  <si>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</si>
  <si>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</si>
  <si>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</si>
  <si>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</si>
  <si>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</si>
  <si>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</si>
  <si>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</si>
  <si>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</si>
  <si>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</si>
  <si>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</si>
  <si>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</si>
  <si>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</si>
  <si>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</si>
  <si>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</si>
  <si>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</si>
  <si>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</si>
  <si>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</si>
  <si>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</si>
  <si>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</si>
  <si>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</si>
  <si>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</si>
  <si>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</si>
  <si>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</si>
  <si>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</si>
  <si>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</si>
  <si>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</si>
  <si>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</si>
  <si>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</si>
  <si>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</si>
  <si>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</si>
  <si>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</si>
  <si>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</si>
  <si>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</si>
  <si>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</si>
  <si>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</si>
  <si>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</si>
  <si>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</si>
  <si>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</si>
  <si>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</si>
  <si>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</si>
  <si>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</si>
  <si>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</si>
  <si>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</si>
  <si>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</si>
  <si>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</si>
  <si>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</si>
  <si>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</si>
  <si>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</si>
  <si>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</si>
  <si>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</si>
  <si>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</si>
  <si>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</si>
  <si>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</si>
  <si>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</si>
  <si>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</si>
  <si>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</si>
  <si>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</si>
  <si>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</si>
  <si>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</si>
  <si>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</si>
  <si>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</si>
  <si>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</si>
  <si>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</si>
  <si>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</si>
  <si>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</si>
  <si>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</si>
  <si>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</si>
  <si>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</si>
  <si>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</si>
  <si>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</si>
  <si>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</si>
  <si>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</si>
  <si>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</si>
  <si>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</si>
  <si>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</si>
  <si>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</si>
  <si>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</si>
  <si>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</si>
  <si>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</si>
  <si>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</si>
  <si>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</si>
  <si>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</si>
  <si>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</si>
  <si>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</si>
  <si>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</si>
  <si>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</si>
  <si>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</si>
  <si>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</si>
  <si>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</si>
  <si>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</si>
  <si>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</si>
  <si>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</si>
  <si>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</si>
  <si>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</si>
  <si>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</si>
  <si>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</si>
  <si>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</si>
  <si>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</si>
  <si>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</si>
  <si>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</si>
  <si>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</si>
  <si>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</si>
  <si>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</si>
  <si>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</si>
  <si>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</si>
  <si>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</si>
  <si>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</si>
  <si>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</si>
  <si>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</si>
  <si>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</si>
  <si>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</si>
  <si>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</si>
  <si>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</si>
  <si>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</si>
  <si>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</si>
  <si>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</si>
  <si>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</si>
  <si>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</si>
  <si>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</si>
  <si>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</si>
  <si>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</si>
  <si>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</si>
  <si>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</si>
  <si>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</si>
  <si>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</si>
  <si>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</si>
  <si>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</si>
  <si>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</si>
  <si>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</si>
  <si>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</si>
  <si>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</si>
  <si>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</si>
  <si>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</si>
  <si>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</si>
  <si>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</si>
  <si>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</si>
  <si>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</si>
  <si>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</si>
  <si>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</si>
  <si>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</si>
  <si>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</si>
  <si>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</si>
  <si>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</si>
  <si>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</si>
  <si>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</si>
  <si>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</si>
  <si>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</si>
  <si>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</si>
  <si>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</si>
  <si>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</si>
  <si>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</si>
  <si>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</si>
  <si>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</si>
  <si>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</si>
  <si>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</si>
  <si>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</si>
  <si>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</si>
  <si>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</si>
  <si>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</si>
  <si>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</si>
  <si>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</si>
  <si>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</si>
  <si>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</si>
  <si>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</si>
  <si>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</si>
  <si>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</si>
  <si>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</si>
  <si>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</si>
  <si>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</si>
  <si>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</si>
  <si>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</si>
  <si>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</si>
  <si>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</si>
  <si>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</si>
  <si>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</si>
  <si>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</si>
  <si>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</si>
  <si>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</si>
  <si>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</si>
  <si>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</si>
  <si>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</si>
  <si>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</si>
  <si>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</si>
  <si>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</si>
  <si>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</si>
  <si>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</si>
  <si>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</si>
  <si>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</si>
  <si>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</si>
  <si>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</si>
  <si>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</si>
  <si>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</si>
  <si>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</si>
  <si>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</si>
  <si>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</si>
  <si>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</si>
  <si>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</si>
  <si>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</si>
  <si>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</si>
  <si>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</si>
  <si>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</si>
  <si>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</si>
  <si>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</si>
  <si>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</si>
  <si>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</si>
  <si>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</si>
  <si>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</si>
  <si>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</si>
  <si>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</si>
  <si>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</si>
  <si>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</si>
  <si>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</si>
  <si>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</si>
  <si>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</si>
  <si>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</si>
  <si>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</si>
  <si>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</si>
  <si>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</si>
  <si>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</si>
  <si>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</si>
  <si>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</si>
  <si>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</si>
  <si>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</si>
  <si>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</si>
  <si>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</si>
  <si>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</si>
  <si>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</si>
  <si>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</si>
  <si>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</si>
  <si>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</si>
  <si>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</si>
  <si>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</si>
  <si>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</si>
  <si>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</si>
  <si>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</si>
  <si>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</si>
  <si>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</si>
  <si>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</si>
  <si>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</si>
  <si>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</si>
  <si>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</si>
  <si>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</si>
  <si>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</si>
  <si>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</si>
  <si>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</si>
  <si>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</si>
  <si>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</si>
  <si>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</si>
  <si>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</si>
  <si>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</si>
  <si>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</si>
  <si>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</si>
  <si>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</si>
  <si>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</si>
  <si>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</si>
  <si>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</si>
  <si>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</si>
  <si>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</si>
  <si>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</si>
  <si>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</si>
  <si>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</si>
  <si>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</si>
  <si>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</si>
  <si>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</si>
  <si>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</si>
  <si>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</si>
  <si>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</si>
  <si>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</si>
  <si>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</si>
  <si>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</si>
  <si>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</si>
  <si>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</si>
  <si>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</si>
  <si>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</si>
  <si>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</si>
  <si>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</si>
  <si>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</si>
  <si>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</si>
  <si>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</si>
  <si>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</si>
  <si>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</si>
  <si>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</si>
  <si>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</si>
  <si>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</si>
  <si>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</si>
  <si>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</si>
  <si>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</si>
  <si>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</si>
  <si>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</si>
  <si>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</si>
  <si>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</si>
  <si>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</si>
  <si>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</si>
  <si>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</si>
  <si>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</si>
  <si>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</si>
  <si>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</si>
  <si>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</si>
  <si>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</si>
  <si>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</si>
  <si>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</si>
  <si>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</si>
  <si>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</si>
  <si>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</si>
  <si>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</si>
  <si>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</si>
  <si>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</si>
  <si>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</si>
  <si>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</si>
  <si>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</si>
  <si>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</si>
  <si>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</si>
  <si>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</si>
  <si>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</si>
  <si>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</si>
  <si>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</si>
  <si>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</si>
  <si>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</si>
  <si>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</si>
  <si>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</si>
  <si>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</si>
  <si>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</si>
  <si>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</si>
  <si>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</si>
  <si>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</si>
  <si>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</si>
  <si>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</si>
  <si>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</si>
  <si>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</si>
  <si>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</si>
  <si>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</si>
  <si>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</si>
  <si>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</si>
  <si>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</si>
  <si>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</si>
  <si>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</si>
  <si>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</si>
  <si>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</si>
  <si>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</si>
  <si>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</si>
  <si>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</si>
  <si>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</si>
  <si>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</si>
  <si>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</si>
  <si>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</si>
  <si>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</si>
  <si>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</si>
  <si>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</si>
  <si>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</si>
  <si>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</si>
  <si>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</si>
  <si>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</si>
  <si>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</si>
  <si>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</si>
  <si>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</si>
  <si>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</si>
  <si>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</si>
  <si>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</si>
  <si>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</si>
  <si>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</si>
  <si>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</si>
  <si>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</si>
  <si>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</si>
  <si>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</si>
  <si>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</si>
  <si>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</si>
  <si>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</si>
  <si>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</si>
  <si>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</si>
  <si>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</si>
  <si>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</si>
  <si>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</si>
  <si>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</si>
  <si>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</si>
  <si>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</si>
  <si>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</si>
  <si>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</si>
  <si>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</si>
  <si>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</si>
  <si>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</si>
  <si>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</si>
  <si>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</si>
  <si>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</si>
  <si>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</si>
  <si>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</si>
  <si>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</si>
  <si>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</si>
  <si>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</si>
  <si>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</si>
  <si>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</si>
  <si>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</si>
  <si>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</si>
  <si>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</si>
  <si>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</si>
  <si>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</si>
  <si>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</si>
  <si>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</si>
  <si>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</si>
  <si>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</si>
  <si>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</si>
  <si>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</si>
  <si>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</si>
  <si>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</si>
  <si>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</si>
  <si>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</si>
  <si>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</si>
  <si>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</si>
  <si>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</si>
  <si>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</si>
  <si>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</si>
  <si>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</si>
  <si>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</si>
  <si>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</si>
  <si>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</si>
  <si>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</si>
  <si>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</si>
  <si>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</si>
  <si>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</si>
  <si>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</si>
  <si>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</si>
  <si>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</si>
  <si>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</si>
  <si>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</si>
  <si>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</si>
  <si>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</si>
  <si>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</si>
  <si>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</si>
  <si>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</si>
  <si>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</si>
  <si>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</si>
  <si>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</si>
  <si>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</si>
  <si>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</si>
  <si>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</si>
  <si>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</si>
  <si>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</si>
  <si>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</si>
  <si>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</si>
  <si>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</si>
  <si>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</si>
  <si>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</si>
  <si>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</si>
  <si>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</si>
  <si>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</si>
  <si>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</si>
  <si>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</si>
  <si>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</si>
  <si>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</si>
  <si>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</si>
  <si>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</si>
  <si>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</si>
  <si>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</si>
  <si>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</si>
  <si>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</si>
  <si>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</si>
  <si>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</si>
  <si>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</si>
  <si>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</si>
  <si>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</si>
  <si>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</si>
  <si>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</si>
  <si>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</si>
  <si>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</si>
  <si>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</si>
  <si>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</si>
  <si>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</si>
  <si>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</si>
  <si>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</si>
  <si>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</si>
  <si>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</si>
  <si>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</si>
  <si>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</si>
  <si>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</si>
  <si>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</si>
  <si>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</si>
  <si>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</si>
  <si>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</si>
  <si>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</si>
  <si>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</si>
  <si>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</si>
  <si>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</si>
  <si>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</si>
  <si>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</si>
  <si>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</si>
  <si>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</si>
  <si>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</si>
  <si>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</si>
  <si>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</si>
  <si>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</si>
  <si>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</si>
  <si>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</si>
  <si>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</si>
  <si>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</si>
  <si>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</si>
  <si>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</si>
  <si>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</si>
  <si>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</si>
  <si>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</si>
  <si>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</si>
  <si>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</si>
  <si>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</si>
  <si>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</si>
  <si>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</si>
  <si>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</si>
  <si>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</si>
  <si>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</si>
  <si>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</si>
  <si>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</si>
  <si>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</si>
  <si>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</si>
  <si>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</si>
  <si>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</si>
  <si>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</si>
  <si>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</si>
  <si>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</si>
  <si>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</si>
  <si>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</si>
  <si>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</si>
  <si>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</si>
  <si>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</si>
  <si>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</si>
  <si>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</si>
  <si>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</si>
  <si>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</si>
  <si>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</si>
  <si>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</si>
  <si>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</si>
  <si>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</si>
  <si>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</si>
  <si>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</si>
  <si>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</si>
  <si>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</si>
  <si>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</si>
  <si>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</si>
  <si>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</si>
  <si>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</si>
  <si>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</si>
  <si>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</si>
  <si>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</si>
  <si>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</si>
  <si>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</si>
  <si>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</si>
  <si>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</si>
  <si>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</si>
  <si>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</si>
  <si>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</si>
  <si>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</si>
  <si>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</si>
  <si>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</si>
  <si>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</si>
  <si>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</si>
  <si>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</si>
  <si>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</si>
  <si>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</si>
  <si>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</si>
  <si>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</si>
  <si>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</si>
  <si>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</si>
  <si>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</si>
  <si>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</si>
  <si>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</si>
  <si>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</si>
  <si>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</si>
  <si>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</si>
  <si>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</si>
  <si>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</si>
  <si>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</si>
  <si>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</si>
  <si>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</si>
  <si>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</si>
  <si>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</si>
  <si>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</si>
  <si>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</si>
  <si>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</si>
  <si>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</si>
  <si>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</si>
  <si>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</si>
  <si>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</si>
  <si>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</si>
  <si>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</si>
  <si>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</si>
  <si>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</si>
  <si>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</si>
  <si>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</si>
  <si>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</si>
  <si>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</si>
  <si>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</si>
  <si>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</si>
  <si>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</si>
  <si>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</si>
  <si>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</si>
  <si>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</si>
  <si>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</si>
  <si>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</si>
  <si>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</si>
  <si>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</si>
  <si>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</si>
  <si>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</si>
  <si>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</si>
  <si>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</si>
  <si>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</si>
  <si>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</si>
  <si>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</si>
  <si>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</si>
  <si>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</si>
  <si>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</si>
  <si>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</si>
  <si>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</si>
  <si>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</si>
  <si>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</si>
  <si>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</si>
  <si>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</si>
  <si>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</si>
  <si>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</si>
  <si>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</si>
  <si>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</si>
  <si>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</si>
  <si>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</si>
  <si>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</si>
  <si>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</si>
  <si>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</si>
  <si>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</si>
  <si>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</si>
  <si>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</si>
  <si>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</si>
  <si>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</si>
  <si>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</si>
  <si>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</si>
  <si>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</si>
  <si>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</si>
  <si>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</si>
  <si>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</si>
  <si>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</si>
  <si>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</si>
  <si>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</si>
  <si>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</si>
  <si>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</si>
  <si>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</si>
  <si>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</si>
  <si>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</si>
  <si>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</si>
  <si>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</si>
  <si>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</si>
  <si>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</si>
  <si>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</si>
  <si>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</si>
  <si>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</si>
  <si>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</si>
  <si>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</si>
  <si>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</si>
  <si>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</si>
  <si>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</si>
  <si>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</si>
  <si>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</si>
  <si>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</si>
  <si>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</si>
  <si>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</si>
  <si>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</si>
  <si>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</si>
  <si>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</si>
  <si>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</si>
  <si>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</si>
  <si>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</si>
  <si>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</si>
  <si>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</si>
  <si>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</si>
  <si>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</si>
  <si>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</si>
  <si>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</si>
  <si>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</si>
  <si>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</si>
  <si>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</si>
  <si>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</si>
  <si>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</si>
  <si>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</si>
  <si>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</si>
  <si>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</si>
  <si>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</si>
  <si>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</si>
  <si>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</si>
  <si>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</si>
  <si>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</si>
  <si>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</si>
  <si>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</si>
  <si>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</si>
  <si>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</si>
  <si>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</si>
  <si>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</si>
  <si>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</si>
  <si>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</si>
  <si>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</si>
  <si>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</si>
  <si>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</si>
  <si>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</si>
  <si>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</si>
  <si>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</si>
  <si>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</si>
  <si>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</si>
  <si>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</si>
  <si>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</si>
  <si>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</si>
  <si>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</si>
  <si>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</si>
  <si>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</si>
  <si>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</si>
  <si>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</si>
  <si>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</si>
  <si>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</si>
  <si>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</si>
  <si>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</si>
  <si>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</si>
  <si>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</si>
  <si>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</si>
  <si>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</si>
  <si>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</si>
  <si>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</si>
  <si>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</si>
  <si>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</si>
  <si>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</si>
  <si>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</si>
  <si>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</si>
  <si>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</si>
  <si>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</si>
  <si>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</si>
  <si>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</si>
  <si>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</si>
  <si>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</si>
  <si>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</si>
  <si>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</si>
  <si>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</si>
  <si>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</si>
  <si>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</si>
  <si>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</si>
  <si>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</si>
  <si>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</si>
  <si>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</si>
  <si>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</si>
  <si>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</si>
  <si>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</si>
  <si>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</si>
  <si>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</si>
  <si>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</si>
  <si>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</si>
  <si>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</si>
  <si>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</si>
  <si>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</si>
  <si>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</si>
  <si>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</si>
  <si>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</si>
  <si>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</si>
  <si>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</si>
  <si>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</si>
  <si>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</si>
  <si>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</si>
  <si>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</si>
  <si>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</si>
  <si>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</si>
  <si>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</si>
  <si>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</si>
  <si>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</si>
  <si>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</si>
  <si>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</si>
  <si>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</si>
  <si>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</si>
  <si>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</si>
  <si>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</si>
  <si>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</si>
  <si>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</si>
  <si>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</si>
  <si>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</si>
  <si>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</si>
  <si>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</si>
  <si>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</si>
  <si>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</si>
  <si>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</si>
  <si>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</si>
  <si>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</si>
  <si>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</si>
  <si>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</si>
  <si>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</si>
  <si>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</si>
  <si>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</si>
  <si>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</si>
  <si>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</si>
  <si>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</si>
  <si>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</si>
  <si>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</si>
  <si>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</si>
  <si>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</si>
  <si>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</si>
  <si>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</si>
  <si>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</si>
  <si>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</si>
  <si>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</si>
  <si>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</si>
  <si>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</si>
  <si>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</si>
  <si>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</si>
  <si>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</si>
  <si>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</si>
  <si>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</si>
  <si>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</si>
  <si>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</si>
  <si>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</si>
  <si>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</si>
  <si>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</si>
  <si>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</si>
  <si>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</si>
  <si>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</si>
  <si>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</si>
  <si>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</si>
  <si>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</si>
  <si>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</si>
  <si>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</si>
  <si>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</si>
  <si>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</si>
  <si>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</si>
  <si>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</si>
  <si>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</si>
  <si>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</si>
  <si>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</si>
  <si>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</si>
  <si>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</si>
  <si>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</si>
  <si>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</si>
  <si>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</si>
  <si>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</si>
  <si>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</si>
  <si>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</si>
  <si>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</si>
  <si>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</si>
  <si>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</si>
  <si>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</si>
  <si>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</si>
  <si>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</si>
  <si>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</si>
  <si>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</si>
  <si>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</si>
  <si>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</si>
  <si>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</si>
  <si>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</si>
  <si>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</si>
  <si>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</si>
  <si>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</si>
  <si>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</si>
  <si>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</si>
  <si>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</si>
  <si>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</si>
  <si>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</si>
  <si>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</si>
  <si>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</si>
  <si>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</si>
  <si>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</si>
  <si>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</si>
  <si>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</si>
  <si>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</si>
  <si>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</si>
  <si>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</si>
  <si>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</si>
  <si>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</si>
  <si>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</si>
  <si>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</si>
  <si>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</si>
  <si>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</si>
  <si>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</si>
  <si>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</si>
  <si>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</si>
  <si>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</si>
  <si>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</si>
  <si>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</si>
  <si>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</si>
  <si>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</si>
  <si>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</si>
  <si>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</si>
  <si>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</si>
  <si>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</si>
  <si>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</si>
  <si>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</si>
  <si>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</si>
  <si>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</si>
  <si>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</si>
  <si>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</si>
  <si>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</si>
  <si>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</si>
  <si>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</si>
  <si>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</si>
  <si>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</si>
  <si>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</si>
  <si>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</si>
  <si>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</si>
  <si>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</si>
  <si>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</si>
  <si>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</si>
  <si>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</si>
  <si>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</si>
  <si>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</si>
  <si>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</si>
  <si>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</si>
  <si>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</si>
  <si>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</si>
  <si>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</si>
  <si>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</si>
  <si>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</si>
  <si>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</si>
  <si>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</si>
  <si>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</si>
  <si>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</si>
  <si>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</si>
  <si>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</si>
  <si>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</si>
  <si>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</si>
  <si>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</si>
  <si>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</si>
  <si>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</si>
  <si>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</si>
  <si>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</si>
  <si>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</si>
  <si>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</si>
  <si>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</si>
  <si>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</si>
  <si>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</si>
  <si>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</si>
  <si>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</si>
  <si>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</si>
  <si>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</si>
  <si>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</si>
  <si>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</si>
  <si>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</si>
  <si>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</si>
  <si>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</si>
  <si>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</si>
  <si>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</si>
  <si>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</si>
  <si>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</si>
  <si>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</si>
  <si>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</si>
  <si>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</si>
  <si>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</si>
  <si>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</si>
  <si>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</si>
  <si>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</si>
  <si>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</si>
  <si>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</si>
  <si>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</si>
  <si>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</si>
  <si>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</si>
  <si>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</si>
  <si>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</si>
  <si>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</si>
  <si>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</si>
  <si>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</si>
  <si>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</si>
  <si>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</si>
  <si>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</si>
  <si>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</si>
  <si>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</si>
  <si>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</si>
  <si>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</si>
  <si>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</si>
  <si>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</si>
  <si>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</si>
  <si>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</si>
  <si>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</si>
  <si>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</si>
  <si>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</si>
  <si>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</si>
  <si>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</si>
  <si>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</si>
  <si>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</si>
  <si>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</si>
  <si>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</si>
  <si>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</si>
  <si>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</si>
  <si>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</si>
  <si>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</si>
  <si>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</si>
  <si>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</si>
  <si>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</si>
  <si>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</si>
  <si>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</si>
  <si>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</si>
  <si>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</si>
  <si>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</si>
  <si>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</si>
  <si>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</si>
  <si>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</si>
  <si>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</si>
  <si>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</si>
  <si>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</si>
  <si>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</si>
  <si>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</si>
  <si>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</si>
  <si>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</si>
  <si>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</si>
  <si>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</si>
  <si>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</si>
  <si>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</si>
  <si>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</si>
  <si>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</si>
  <si>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</si>
  <si>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</si>
  <si>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</si>
  <si>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</si>
  <si>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</si>
  <si>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</si>
  <si>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</si>
  <si>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</si>
  <si>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</si>
  <si>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</si>
  <si>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</si>
  <si>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</si>
  <si>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</si>
  <si>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</si>
  <si>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</si>
  <si>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</si>
  <si>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</si>
  <si>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</si>
  <si>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</si>
  <si>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</si>
  <si>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</si>
  <si>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</si>
  <si>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</si>
  <si>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</si>
  <si>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</si>
  <si>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</si>
  <si>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</si>
  <si>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</si>
  <si>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</si>
  <si>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</si>
  <si>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</si>
  <si>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</si>
  <si>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</si>
  <si>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</si>
  <si>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</si>
  <si>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</si>
  <si>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</si>
  <si>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</si>
  <si>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</si>
  <si>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</si>
  <si>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</si>
  <si>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</si>
  <si>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</si>
  <si>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</si>
  <si>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</si>
  <si>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</si>
  <si>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</si>
  <si>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</si>
  <si>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</si>
  <si>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</si>
  <si>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</si>
  <si>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</si>
  <si>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</si>
  <si>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</si>
  <si>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</si>
  <si>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</si>
  <si>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</si>
  <si>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</si>
  <si>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</si>
  <si>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</si>
  <si>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</si>
  <si>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</si>
  <si>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</si>
  <si>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</si>
  <si>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</si>
  <si>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</si>
  <si>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</si>
  <si>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</si>
  <si>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</si>
  <si>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</si>
  <si>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</si>
  <si>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</si>
  <si>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</si>
  <si>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</si>
  <si>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</si>
  <si>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</si>
  <si>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</si>
  <si>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</si>
  <si>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</si>
  <si>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</si>
  <si>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</si>
  <si>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</si>
  <si>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</si>
  <si>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</si>
  <si>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</si>
  <si>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</si>
  <si>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</si>
  <si>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</si>
  <si>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</si>
  <si>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</si>
  <si>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</si>
  <si>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</si>
  <si>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</si>
  <si>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</si>
  <si>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</si>
  <si>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</si>
  <si>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</si>
  <si>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</si>
  <si>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</si>
  <si>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</si>
  <si>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</si>
  <si>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</si>
  <si>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</si>
  <si>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</si>
  <si>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</si>
  <si>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</si>
  <si>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</si>
  <si>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</si>
  <si>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</si>
  <si>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</si>
  <si>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</si>
  <si>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</si>
  <si>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</si>
  <si>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</si>
  <si>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</si>
  <si>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</si>
  <si>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</si>
  <si>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</si>
  <si>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</si>
  <si>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</si>
  <si>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</si>
  <si>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</si>
  <si>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</si>
  <si>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</si>
  <si>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</si>
  <si>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</si>
  <si>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</si>
  <si>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</si>
  <si>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</si>
  <si>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</si>
  <si>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</si>
  <si>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</si>
  <si>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</si>
  <si>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</si>
  <si>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</si>
  <si>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</si>
  <si>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</si>
  <si>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</si>
  <si>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</si>
  <si>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</si>
  <si>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</si>
  <si>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</si>
  <si>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</si>
  <si>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</si>
  <si>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</si>
  <si>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</si>
  <si>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</si>
  <si>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</si>
  <si>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</si>
  <si>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</si>
  <si>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</si>
  <si>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</si>
  <si>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</si>
  <si>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</si>
  <si>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</si>
  <si>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</si>
  <si>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</si>
  <si>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</si>
  <si>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</si>
  <si>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</si>
  <si>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</si>
  <si>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</si>
  <si>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</si>
  <si>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</si>
  <si>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</si>
  <si>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</si>
  <si>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</si>
  <si>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</si>
  <si>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</si>
  <si>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</si>
  <si>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</si>
  <si>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</si>
  <si>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</si>
  <si>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</si>
  <si>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</si>
  <si>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</si>
  <si>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</si>
  <si>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</si>
  <si>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</si>
  <si>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</si>
  <si>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</si>
  <si>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</si>
  <si>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</si>
  <si>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</si>
  <si>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</si>
  <si>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</si>
  <si>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</si>
  <si>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</si>
  <si>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</si>
  <si>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</si>
  <si>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</si>
  <si>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</si>
  <si>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</si>
  <si>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</si>
  <si>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</si>
  <si>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</si>
  <si>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</si>
  <si>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</si>
  <si>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</si>
  <si>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</si>
  <si>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</si>
  <si>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</si>
  <si>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</si>
  <si>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</si>
  <si>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</si>
  <si>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</si>
  <si>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</si>
  <si>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</si>
  <si>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</si>
  <si>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</si>
  <si>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</si>
  <si>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</si>
  <si>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</si>
  <si>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</si>
  <si>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</si>
  <si>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</si>
  <si>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</si>
  <si>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</si>
  <si>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</si>
  <si>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</si>
  <si>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</si>
  <si>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</si>
  <si>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</si>
  <si>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</si>
  <si>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</si>
  <si>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</si>
  <si>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</si>
  <si>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</si>
  <si>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</si>
  <si>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</si>
  <si>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</si>
  <si>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</si>
  <si>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</si>
  <si>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</si>
  <si>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</si>
  <si>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</si>
  <si>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</si>
  <si>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</si>
  <si>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</si>
  <si>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</si>
  <si>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</si>
  <si>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</si>
  <si>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</si>
  <si>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</si>
  <si>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</si>
  <si>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</si>
  <si>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</si>
  <si>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</si>
  <si>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</si>
  <si>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</si>
  <si>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</si>
  <si>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</si>
  <si>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</si>
  <si>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</si>
  <si>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</si>
  <si>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</si>
  <si>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</si>
  <si>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</si>
  <si>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</si>
  <si>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</si>
  <si>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</si>
  <si>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</si>
  <si>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</si>
  <si>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</si>
  <si>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</si>
  <si>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</si>
  <si>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</si>
  <si>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</si>
  <si>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</si>
  <si>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</si>
  <si>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</si>
  <si>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</si>
  <si>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</si>
  <si>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</si>
  <si>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</si>
  <si>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</si>
  <si>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</si>
  <si>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</si>
  <si>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</si>
  <si>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</si>
  <si>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</si>
  <si>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</si>
  <si>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</si>
  <si>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</si>
  <si>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</si>
  <si>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</si>
  <si>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</si>
  <si>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</si>
  <si>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</si>
  <si>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</si>
  <si>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</si>
  <si>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</si>
  <si>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</si>
  <si>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</si>
  <si>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</si>
  <si>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</si>
  <si>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</si>
  <si>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</si>
  <si>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</si>
  <si>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</si>
  <si>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</si>
  <si>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</si>
  <si>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</si>
  <si>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</si>
  <si>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</si>
  <si>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</si>
  <si>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</si>
  <si>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</si>
  <si>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</si>
  <si>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</si>
  <si>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</si>
  <si>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</si>
  <si>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</si>
  <si>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</si>
  <si>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</si>
  <si>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</si>
  <si>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</si>
  <si>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</si>
  <si>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</si>
  <si>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</si>
  <si>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</si>
  <si>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</si>
  <si>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</si>
  <si>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</si>
  <si>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</si>
  <si>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</si>
  <si>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</si>
  <si>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</si>
  <si>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</si>
  <si>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</si>
  <si>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</si>
  <si>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</si>
  <si>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</si>
  <si>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</si>
  <si>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</si>
  <si>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</si>
  <si>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</si>
  <si>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</si>
  <si>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</si>
  <si>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</si>
  <si>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</si>
  <si>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</si>
  <si>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</si>
  <si>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</si>
  <si>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</si>
  <si>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</si>
  <si>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</si>
  <si>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</si>
  <si>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</si>
  <si>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</si>
  <si>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</si>
  <si>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</si>
  <si>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</si>
  <si>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</si>
  <si>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</si>
  <si>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</si>
  <si>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</si>
  <si>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</si>
  <si>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</si>
  <si>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</si>
  <si>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</si>
  <si>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</si>
  <si>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</si>
  <si>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</si>
  <si>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</si>
  <si>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</si>
  <si>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</si>
  <si>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</si>
  <si>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</si>
  <si>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</si>
  <si>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</si>
  <si>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</si>
  <si>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</si>
  <si>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</si>
  <si>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</si>
  <si>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</si>
  <si>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</si>
  <si>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</si>
  <si>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</si>
  <si>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</si>
  <si>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</si>
  <si>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</si>
  <si>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</si>
  <si>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</si>
  <si>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</si>
  <si>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</si>
  <si>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</si>
  <si>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</si>
  <si>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</si>
  <si>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</si>
  <si>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</si>
  <si>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</si>
  <si>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</si>
  <si>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</si>
  <si>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</si>
  <si>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</si>
  <si>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</si>
  <si>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</si>
  <si>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</si>
  <si>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</si>
  <si>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</si>
  <si>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</si>
  <si>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</si>
  <si>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</si>
  <si>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</si>
  <si>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</si>
  <si>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</si>
  <si>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</si>
  <si>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</si>
  <si>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</si>
  <si>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</si>
  <si>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</si>
  <si>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</si>
  <si>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</si>
  <si>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</si>
  <si>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</si>
  <si>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</si>
  <si>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</si>
  <si>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</si>
  <si>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</si>
  <si>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</si>
  <si>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</si>
  <si>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</si>
  <si>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</si>
  <si>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</si>
  <si>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</si>
  <si>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</si>
  <si>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</si>
  <si>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</si>
  <si>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</si>
  <si>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</si>
  <si>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</si>
  <si>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</si>
  <si>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</si>
  <si>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</si>
  <si>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</si>
  <si>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</si>
  <si>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</si>
  <si>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</si>
  <si>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</si>
  <si>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</si>
  <si>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</si>
  <si>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</si>
  <si>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</si>
  <si>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</si>
  <si>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</si>
  <si>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</si>
  <si>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</si>
  <si>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</si>
  <si>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</si>
  <si>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</si>
  <si>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</si>
  <si>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</si>
  <si>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</si>
  <si>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</si>
  <si>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</si>
  <si>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</si>
  <si>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</si>
  <si>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</si>
  <si>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</si>
  <si>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</si>
  <si>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</si>
  <si>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</si>
  <si>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</si>
  <si>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</si>
  <si>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</si>
  <si>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</si>
  <si>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</si>
  <si>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</si>
  <si>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</si>
  <si>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</si>
  <si>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</si>
  <si>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</si>
  <si>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</si>
  <si>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</si>
  <si>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</si>
  <si>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</si>
  <si>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</si>
  <si>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</si>
  <si>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</si>
  <si>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</si>
  <si>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</si>
  <si>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</si>
  <si>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</si>
  <si>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</si>
  <si>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</si>
  <si>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</si>
  <si>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</si>
  <si>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</si>
  <si>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</si>
  <si>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</si>
  <si>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</si>
  <si>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</si>
  <si>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</si>
  <si>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</si>
  <si>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</si>
  <si>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</si>
  <si>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</si>
  <si>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</si>
  <si>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</si>
  <si>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</si>
  <si>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</si>
  <si>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</si>
  <si>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</si>
  <si>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</si>
  <si>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</si>
  <si>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</si>
  <si>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</si>
  <si>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</si>
  <si>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</si>
  <si>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</si>
  <si>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</si>
  <si>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</si>
  <si>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</si>
  <si>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</si>
  <si>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</si>
  <si>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</si>
  <si>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</si>
  <si>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</si>
  <si>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</si>
  <si>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</si>
  <si>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</si>
  <si>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</si>
  <si>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</si>
  <si>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</si>
  <si>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</si>
  <si>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</si>
  <si>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</si>
  <si>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</si>
  <si>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</si>
  <si>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</si>
  <si>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</si>
  <si>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</si>
  <si>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</si>
  <si>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</si>
  <si>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</si>
  <si>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</si>
  <si>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</si>
  <si>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</si>
  <si>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</si>
  <si>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</si>
  <si>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</si>
  <si>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</si>
  <si>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</si>
  <si>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</si>
  <si>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</si>
  <si>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</si>
  <si>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</si>
  <si>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</si>
  <si>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</si>
  <si>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</si>
  <si>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</si>
  <si>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</si>
  <si>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</si>
  <si>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</si>
  <si>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</si>
  <si>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</si>
  <si>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</si>
  <si>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</si>
  <si>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</si>
  <si>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</si>
  <si>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</si>
  <si>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</si>
  <si>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</si>
  <si>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</si>
  <si>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</si>
  <si>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</si>
  <si>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</si>
  <si>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</si>
  <si>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</si>
  <si>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</si>
  <si>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</si>
  <si>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</si>
  <si>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</si>
  <si>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</si>
  <si>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</si>
  <si>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</si>
  <si>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</si>
  <si>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</si>
  <si>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</si>
  <si>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</si>
  <si>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</si>
  <si>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</si>
  <si>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</si>
  <si>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</si>
  <si>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</si>
  <si>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</si>
  <si>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</si>
  <si>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</si>
  <si>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</si>
  <si>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</si>
  <si>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</si>
  <si>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</si>
  <si>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</si>
  <si>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</si>
  <si>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</si>
  <si>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</si>
  <si>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</si>
  <si>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</si>
  <si>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</si>
  <si>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</si>
  <si>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</si>
  <si>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</si>
  <si>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</si>
  <si>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</si>
  <si>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</si>
  <si>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</si>
  <si>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</si>
  <si>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</si>
  <si>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</si>
  <si>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</si>
  <si>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</si>
  <si>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</si>
  <si>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</si>
  <si>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</si>
  <si>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</si>
  <si>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</si>
  <si>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</si>
  <si>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</si>
  <si>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</si>
  <si>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</si>
  <si>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</si>
  <si>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</si>
  <si>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</si>
  <si>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</si>
  <si>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</si>
  <si>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</si>
  <si>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</si>
  <si>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</si>
  <si>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</si>
  <si>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</si>
  <si>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</si>
  <si>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</si>
  <si>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</si>
  <si>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</si>
  <si>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</si>
  <si>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</si>
  <si>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</si>
  <si>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</si>
  <si>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</si>
  <si>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</si>
  <si>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</si>
  <si>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</si>
  <si>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</si>
  <si>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</si>
  <si>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</si>
  <si>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</si>
  <si>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</si>
  <si>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</si>
  <si>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</si>
  <si>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</si>
  <si>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</si>
  <si>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</si>
  <si>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</si>
  <si>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</si>
  <si>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</si>
  <si>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</si>
  <si>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</si>
  <si>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</si>
  <si>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</si>
  <si>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</si>
  <si>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</si>
  <si>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</si>
  <si>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</si>
  <si>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</si>
  <si>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</si>
  <si>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</si>
  <si>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</si>
  <si>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</si>
  <si>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</si>
  <si>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</si>
  <si>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</si>
  <si>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</si>
  <si>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</si>
  <si>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</si>
  <si>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</si>
  <si>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</si>
  <si>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</si>
  <si>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</si>
  <si>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</si>
  <si>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</si>
  <si>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</si>
  <si>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</si>
  <si>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</si>
  <si>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</si>
  <si>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</si>
  <si>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</si>
  <si>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</si>
  <si>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</si>
  <si>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</si>
  <si>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</si>
  <si>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</si>
  <si>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</si>
  <si>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</si>
  <si>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</si>
  <si>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</si>
  <si>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</si>
  <si>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</si>
  <si>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</si>
  <si>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</si>
  <si>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</si>
  <si>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</si>
  <si>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</si>
  <si>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</si>
  <si>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</si>
  <si>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</si>
  <si>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</si>
  <si>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</si>
  <si>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</si>
  <si>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</si>
  <si>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</si>
  <si>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</si>
  <si>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</si>
  <si>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</si>
  <si>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</si>
  <si>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</si>
  <si>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</si>
  <si>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</si>
  <si>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</si>
  <si>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</si>
  <si>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</si>
  <si>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</si>
  <si>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</si>
  <si>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</si>
  <si>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</si>
  <si>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</si>
  <si>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</si>
  <si>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</si>
  <si>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</si>
  <si>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</si>
  <si>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</si>
  <si>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</si>
  <si>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</si>
  <si>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</si>
  <si>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</si>
  <si>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</si>
  <si>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</si>
  <si>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</si>
  <si>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</si>
  <si>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</si>
  <si>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</si>
  <si>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</si>
  <si>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</si>
  <si>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</si>
  <si>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</si>
  <si>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</si>
  <si>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</si>
  <si>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</si>
  <si>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</si>
  <si>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</si>
  <si>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</si>
  <si>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</si>
  <si>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</si>
  <si>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</si>
  <si>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</si>
  <si>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</si>
  <si>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</si>
  <si>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</si>
  <si>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</si>
  <si>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</si>
  <si>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</si>
  <si>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</si>
  <si>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</si>
  <si>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</si>
  <si>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</si>
  <si>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</si>
  <si>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</si>
  <si>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</si>
  <si>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</si>
  <si>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</si>
  <si>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</si>
  <si>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</si>
  <si>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</si>
  <si>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</si>
  <si>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</si>
  <si>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</si>
  <si>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</si>
  <si>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</si>
  <si>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</si>
  <si>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</si>
  <si>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</si>
  <si>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</si>
  <si>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</si>
  <si>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</si>
  <si>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</si>
  <si>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</si>
  <si>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</si>
  <si>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</si>
  <si>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</si>
  <si>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</si>
  <si>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</si>
  <si>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</si>
  <si>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</si>
  <si>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</si>
  <si>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</si>
  <si>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</si>
  <si>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</si>
  <si>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</si>
  <si>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</si>
  <si>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</si>
  <si>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</si>
  <si>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</si>
  <si>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</si>
  <si>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</si>
  <si>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</si>
  <si>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</si>
  <si>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</si>
  <si>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</si>
  <si>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</si>
  <si>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</si>
  <si>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</si>
  <si>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</si>
  <si>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</si>
  <si>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</si>
  <si>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</si>
  <si>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</si>
  <si>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</si>
  <si>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</si>
  <si>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</si>
  <si>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</si>
  <si>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</si>
  <si>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</si>
  <si>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</si>
  <si>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</si>
  <si>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</si>
  <si>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</si>
  <si>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</si>
  <si>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</si>
  <si>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</si>
  <si>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</si>
  <si>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</si>
  <si>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</si>
  <si>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</si>
  <si>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</si>
  <si>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</si>
  <si>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</si>
  <si>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</si>
  <si>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</si>
  <si>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</si>
  <si>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</si>
  <si>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</si>
  <si>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</si>
  <si>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</si>
  <si>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</si>
  <si>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</si>
  <si>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</si>
  <si>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</si>
  <si>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</si>
  <si>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</si>
  <si>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</si>
  <si>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</si>
  <si>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</si>
  <si>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</si>
  <si>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</si>
  <si>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</si>
  <si>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</si>
  <si>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</si>
  <si>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</si>
  <si>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</si>
  <si>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</si>
  <si>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</si>
  <si>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</si>
  <si>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</si>
  <si>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</si>
  <si>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</si>
  <si>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</si>
  <si>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</si>
  <si>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</si>
  <si>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</si>
  <si>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</si>
  <si>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</si>
  <si>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</si>
  <si>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</si>
  <si>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</si>
  <si>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</si>
  <si>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</si>
  <si>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</si>
  <si>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</si>
  <si>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</si>
  <si>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</si>
  <si>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</si>
  <si>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</si>
  <si>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</si>
  <si>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</si>
  <si>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</si>
  <si>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</si>
  <si>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</si>
  <si>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</si>
  <si>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</si>
  <si>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</si>
  <si>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</si>
  <si>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</si>
  <si>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</si>
  <si>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</si>
  <si>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</si>
  <si>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</si>
  <si>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</si>
  <si>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</si>
  <si>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</si>
  <si>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</si>
  <si>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</si>
  <si>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</si>
  <si>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</si>
  <si>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</si>
  <si>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</si>
  <si>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</si>
  <si>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</si>
  <si>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</si>
  <si>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</si>
  <si>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</si>
  <si>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</si>
  <si>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</si>
  <si>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</si>
  <si>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</si>
  <si>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</si>
  <si>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</si>
  <si>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</si>
  <si>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</si>
  <si>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</si>
  <si>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</si>
  <si>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</si>
  <si>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</si>
  <si>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</si>
  <si>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</si>
  <si>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</si>
  <si>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</si>
  <si>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</si>
  <si>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</si>
  <si>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</si>
  <si>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</si>
  <si>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</si>
  <si>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</si>
  <si>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</si>
  <si>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</si>
  <si>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</si>
  <si>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</si>
  <si>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</si>
  <si>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</si>
  <si>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</si>
  <si>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</si>
  <si>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</si>
  <si>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</si>
  <si>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</si>
  <si>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</si>
  <si>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</si>
  <si>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</si>
  <si>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</si>
  <si>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</si>
  <si>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</si>
  <si>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</si>
  <si>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</si>
  <si>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</si>
  <si>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</si>
  <si>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</si>
  <si>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</si>
  <si>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</si>
  <si>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</si>
  <si>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</si>
  <si>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</si>
  <si>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</si>
  <si>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</si>
  <si>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</si>
  <si>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</si>
  <si>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</si>
  <si>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</si>
  <si>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</si>
  <si>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</si>
  <si>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</si>
  <si>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</si>
  <si>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</si>
  <si>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</si>
  <si>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</si>
  <si>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</si>
  <si>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</si>
  <si>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</si>
  <si>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</si>
  <si>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</si>
  <si>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</si>
  <si>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</si>
  <si>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</si>
  <si>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</si>
  <si>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</si>
  <si>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</si>
  <si>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</si>
  <si>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</si>
  <si>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</si>
  <si>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</si>
  <si>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</si>
  <si>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</si>
  <si>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</si>
  <si>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</si>
  <si>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</si>
  <si>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</si>
  <si>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</si>
  <si>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</si>
  <si>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</si>
  <si>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</si>
  <si>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</si>
  <si>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</si>
  <si>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</si>
  <si>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</si>
  <si>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</si>
  <si>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</si>
  <si>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</si>
  <si>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</si>
  <si>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</si>
  <si>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</si>
  <si>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</si>
  <si>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</si>
  <si>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</si>
  <si>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</si>
  <si>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</si>
  <si>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</si>
  <si>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</si>
  <si>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</si>
  <si>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</si>
  <si>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</si>
  <si>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</si>
  <si>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</si>
  <si>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</si>
  <si>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</si>
  <si>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</si>
  <si>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</si>
  <si>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</si>
  <si>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</si>
  <si>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</si>
  <si>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</si>
  <si>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</si>
  <si>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</si>
  <si>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</si>
  <si>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</si>
  <si>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</si>
  <si>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</si>
  <si>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</si>
  <si>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</si>
  <si>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</si>
  <si>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</si>
  <si>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</si>
  <si>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</si>
  <si>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</si>
  <si>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</si>
  <si>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</si>
  <si>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</si>
  <si>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</si>
  <si>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</si>
  <si>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</si>
  <si>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</si>
  <si>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</si>
  <si>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</si>
  <si>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</si>
  <si>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</si>
  <si>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</si>
  <si>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</si>
  <si>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</si>
  <si>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</si>
  <si>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</si>
  <si>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</si>
  <si>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</si>
  <si>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</si>
  <si>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</si>
  <si>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</si>
  <si>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</si>
  <si>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</si>
  <si>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</si>
  <si>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</si>
  <si>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</si>
  <si>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</si>
  <si>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</si>
  <si>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</si>
  <si>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</si>
  <si>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</si>
  <si>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</si>
  <si>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</si>
  <si>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</si>
  <si>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</si>
  <si>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</si>
  <si>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</si>
  <si>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</si>
  <si>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</si>
  <si>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</si>
  <si>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</si>
  <si>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</si>
  <si>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</si>
  <si>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</si>
  <si>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</si>
  <si>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</si>
  <si>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</si>
  <si>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</si>
  <si>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</si>
  <si>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</si>
  <si>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</si>
  <si>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</si>
  <si>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</si>
  <si>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</si>
  <si>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</si>
  <si>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</si>
  <si>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</si>
  <si>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</si>
  <si>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</si>
  <si>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</si>
  <si>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</si>
  <si>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</si>
  <si>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</si>
  <si>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</si>
  <si>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</si>
  <si>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</si>
  <si>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</si>
  <si>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</si>
  <si>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</si>
  <si>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</si>
  <si>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</si>
  <si>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</si>
  <si>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</si>
  <si>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</si>
  <si>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</si>
  <si>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</si>
  <si>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</si>
  <si>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</si>
  <si>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</si>
  <si>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</si>
  <si>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</si>
  <si>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</si>
  <si>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</si>
  <si>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</si>
  <si>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</si>
  <si>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</si>
  <si>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</si>
  <si>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</si>
  <si>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</si>
  <si>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</si>
  <si>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</si>
  <si>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</si>
  <si>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</si>
  <si>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</si>
  <si>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</si>
  <si>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</si>
  <si>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</si>
  <si>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</si>
  <si>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</si>
  <si>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</si>
  <si>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</si>
  <si>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</si>
  <si>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</si>
  <si>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</si>
  <si>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</si>
  <si>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</si>
  <si>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</si>
  <si>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</si>
  <si>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</si>
  <si>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</si>
  <si>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</si>
  <si>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</si>
  <si>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</si>
  <si>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</si>
  <si>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</si>
  <si>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</si>
  <si>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</si>
  <si>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</si>
  <si>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</si>
  <si>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</si>
  <si>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</si>
  <si>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</si>
  <si>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</si>
  <si>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</si>
  <si>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</si>
  <si>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</si>
  <si>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</si>
  <si>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</si>
  <si>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</si>
  <si>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</si>
  <si>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</si>
  <si>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</si>
  <si>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</si>
  <si>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</si>
  <si>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</si>
  <si>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</si>
  <si>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</si>
  <si>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</si>
  <si>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</si>
  <si>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</si>
  <si>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</si>
  <si>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</si>
  <si>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</si>
  <si>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</si>
  <si>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</si>
  <si>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</si>
  <si>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</si>
  <si>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</si>
  <si>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</si>
  <si>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</si>
  <si>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</si>
  <si>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</si>
  <si>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</si>
  <si>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</si>
  <si>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</si>
  <si>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</si>
  <si>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</si>
  <si>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</si>
  <si>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</si>
  <si>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</si>
  <si>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</si>
  <si>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</si>
  <si>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</si>
  <si>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</si>
  <si>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</si>
  <si>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</si>
  <si>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</si>
  <si>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</si>
  <si>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</si>
  <si>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</si>
  <si>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</si>
  <si>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</si>
  <si>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</si>
  <si>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</si>
  <si>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</si>
  <si>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</si>
  <si>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</si>
  <si>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</si>
  <si>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</si>
  <si>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</si>
  <si>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</si>
  <si>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</si>
  <si>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</si>
  <si>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</si>
  <si>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</si>
  <si>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</si>
  <si>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</si>
  <si>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</si>
  <si>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</si>
  <si>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</si>
  <si>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</si>
  <si>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</si>
  <si>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</si>
  <si>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</si>
  <si>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</si>
  <si>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</si>
  <si>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</si>
  <si>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</si>
  <si>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</si>
  <si>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</si>
  <si>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</si>
  <si>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</si>
  <si>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</si>
  <si>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</si>
  <si>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</si>
  <si>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</si>
  <si>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</si>
  <si>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</si>
  <si>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</si>
  <si>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</si>
  <si>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</si>
  <si>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</si>
  <si>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</si>
  <si>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</si>
  <si>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</si>
  <si>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</si>
  <si>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</si>
  <si>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</si>
  <si>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</si>
  <si>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</si>
  <si>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</si>
  <si>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</si>
  <si>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</si>
  <si>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</si>
  <si>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</si>
  <si>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</si>
  <si>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</si>
  <si>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</si>
  <si>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</si>
  <si>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</si>
  <si>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</si>
  <si>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</si>
  <si>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</si>
  <si>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</si>
  <si>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</si>
  <si>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</si>
  <si>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</si>
  <si>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</si>
  <si>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</si>
  <si>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</si>
  <si>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</si>
  <si>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</si>
  <si>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</si>
  <si>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</si>
  <si>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</si>
  <si>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</si>
  <si>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</si>
  <si>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</si>
  <si>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</si>
  <si>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</si>
  <si>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</si>
  <si>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</si>
  <si>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</si>
  <si>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</si>
  <si>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</si>
  <si>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</si>
  <si>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</si>
  <si>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</si>
  <si>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</si>
  <si>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</si>
  <si>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</si>
  <si>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</si>
  <si>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</si>
  <si>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</si>
  <si>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</si>
  <si>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</si>
  <si>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</si>
  <si>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</si>
  <si>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</si>
  <si>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</si>
  <si>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</si>
  <si>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</si>
  <si>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</si>
  <si>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</si>
  <si>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</si>
  <si>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</si>
  <si>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</si>
  <si>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</si>
  <si>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</si>
  <si>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</si>
  <si>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</si>
  <si>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</si>
  <si>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</si>
  <si>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</si>
  <si>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</si>
  <si>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</si>
  <si>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</si>
  <si>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</si>
  <si>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</si>
  <si>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</si>
  <si>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</si>
  <si>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</si>
  <si>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</si>
  <si>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</si>
  <si>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</si>
  <si>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</si>
  <si>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</si>
  <si>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</si>
  <si>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</si>
  <si>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</si>
  <si>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</si>
  <si>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</si>
  <si>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</si>
  <si>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</si>
  <si>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</si>
  <si>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</si>
  <si>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</si>
  <si>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</si>
  <si>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</si>
  <si>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</si>
  <si>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</si>
  <si>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</si>
  <si>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</si>
  <si>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</si>
  <si>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</si>
  <si>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</si>
  <si>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</si>
  <si>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</si>
  <si>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</si>
  <si>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</si>
  <si>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</si>
  <si>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</si>
  <si>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</si>
  <si>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</si>
  <si>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</si>
  <si>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</si>
  <si>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</si>
  <si>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</si>
  <si>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</si>
  <si>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</si>
  <si>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</si>
  <si>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</si>
  <si>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</si>
  <si>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</si>
  <si>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</si>
  <si>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</si>
  <si>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</si>
  <si>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</si>
  <si>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</si>
  <si>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</si>
  <si>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</si>
  <si>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</si>
  <si>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</si>
  <si>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</si>
  <si>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</si>
  <si>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</si>
  <si>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</si>
  <si>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</si>
  <si>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</si>
  <si>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</si>
  <si>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</si>
  <si>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</si>
  <si>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</si>
  <si>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</si>
  <si>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</si>
  <si>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</si>
  <si>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</si>
  <si>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</si>
  <si>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</si>
  <si>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</si>
  <si>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</si>
  <si>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</si>
  <si>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</si>
  <si>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</si>
  <si>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</si>
  <si>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</si>
  <si>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</si>
  <si>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</si>
  <si>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</si>
  <si>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</si>
  <si>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</si>
  <si>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</si>
  <si>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</si>
  <si>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</si>
  <si>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</si>
  <si>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</si>
  <si>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</si>
  <si>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</si>
  <si>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</si>
  <si>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</si>
  <si>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</si>
  <si>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</si>
  <si>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</si>
  <si>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</si>
  <si>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</si>
  <si>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</si>
  <si>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</si>
  <si>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</si>
  <si>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</si>
  <si>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</si>
  <si>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</si>
  <si>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</si>
  <si>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</si>
  <si>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</si>
  <si>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</si>
  <si>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</si>
  <si>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</si>
  <si>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</si>
  <si>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</si>
  <si>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</si>
  <si>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</si>
  <si>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</si>
  <si>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</si>
  <si>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</si>
  <si>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</si>
  <si>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</si>
  <si>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</si>
  <si>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</si>
  <si>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</si>
  <si>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</si>
  <si>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</si>
  <si>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</si>
  <si>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</si>
  <si>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</si>
  <si>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</si>
  <si>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</si>
  <si>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</si>
  <si>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</si>
  <si>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</si>
  <si>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</si>
  <si>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</si>
  <si>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</si>
  <si>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</si>
  <si>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</si>
  <si>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</si>
  <si>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</si>
  <si>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</si>
  <si>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</si>
  <si>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</si>
  <si>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</si>
  <si>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</si>
  <si>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</si>
  <si>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</si>
  <si>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</si>
  <si>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</si>
  <si>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</si>
  <si>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</si>
  <si>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</si>
  <si>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</si>
  <si>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</si>
  <si>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</si>
  <si>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</si>
  <si>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</si>
  <si>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</si>
  <si>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</si>
  <si>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</si>
  <si>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</si>
  <si>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</si>
  <si>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</si>
  <si>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</si>
  <si>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</si>
  <si>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</si>
  <si>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</si>
  <si>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</si>
  <si>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</si>
  <si>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</si>
  <si>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</si>
  <si>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</si>
  <si>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</si>
  <si>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</si>
  <si>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</si>
  <si>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</si>
  <si>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</si>
  <si>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</si>
  <si>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</si>
  <si>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</si>
  <si>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</si>
  <si>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</si>
  <si>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</si>
  <si>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</si>
  <si>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</si>
  <si>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</si>
  <si>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</si>
  <si>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</si>
  <si>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</si>
  <si>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</si>
  <si>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</si>
  <si>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</si>
  <si>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</si>
  <si>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</si>
  <si>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</si>
  <si>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</si>
  <si>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</si>
  <si>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</si>
  <si>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</si>
  <si>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</si>
  <si>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</si>
  <si>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</si>
  <si>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</si>
  <si>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</si>
  <si>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</si>
  <si>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</si>
  <si>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</si>
  <si>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</si>
  <si>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</si>
  <si>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</si>
  <si>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</si>
  <si>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</si>
  <si>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</si>
  <si>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</si>
  <si>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</si>
  <si>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</si>
  <si>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</si>
  <si>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</si>
  <si>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</si>
  <si>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</si>
  <si>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</si>
  <si>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</si>
  <si>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</si>
  <si>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</si>
  <si>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</si>
  <si>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</si>
  <si>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</si>
  <si>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</si>
  <si>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</si>
  <si>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</si>
  <si>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</si>
  <si>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</si>
  <si>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</si>
  <si>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</si>
  <si>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</si>
  <si>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</si>
  <si>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</si>
  <si>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</si>
  <si>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</si>
  <si>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</si>
  <si>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</si>
  <si>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</si>
  <si>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</si>
  <si>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</si>
  <si>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</si>
  <si>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</si>
  <si>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</si>
  <si>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</si>
  <si>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</si>
  <si>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</si>
  <si>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</si>
  <si>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</si>
  <si>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</si>
  <si>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</si>
  <si>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</si>
  <si>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</si>
  <si>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</si>
  <si>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</si>
  <si>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</si>
  <si>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</si>
  <si>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</si>
  <si>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</si>
  <si>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</si>
  <si>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</si>
  <si>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</si>
  <si>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</si>
  <si>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</si>
  <si>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</si>
  <si>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</si>
  <si>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</si>
  <si>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</si>
  <si>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</si>
  <si>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</si>
  <si>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</si>
  <si>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</si>
  <si>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</si>
  <si>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</si>
  <si>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</si>
  <si>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</si>
  <si>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</si>
  <si>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</si>
  <si>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</si>
  <si>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</si>
  <si>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</si>
  <si>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</si>
  <si>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</si>
  <si>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</si>
  <si>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</si>
  <si>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</si>
  <si>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</si>
  <si>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</si>
  <si>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</si>
  <si>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</si>
  <si>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</si>
  <si>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</si>
  <si>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</si>
  <si>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</si>
  <si>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</si>
  <si>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</si>
  <si>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</si>
  <si>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</si>
  <si>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</si>
  <si>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</si>
  <si>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</si>
  <si>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</si>
  <si>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</si>
  <si>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</si>
  <si>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</si>
  <si>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</si>
  <si>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</si>
  <si>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</si>
  <si>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</si>
  <si>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</si>
  <si>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</si>
  <si>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</si>
  <si>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</si>
  <si>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</si>
  <si>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</si>
  <si>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</si>
  <si>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</si>
  <si>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</si>
  <si>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</si>
  <si>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</si>
  <si>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</si>
  <si>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</si>
  <si>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</si>
  <si>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</si>
  <si>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</si>
  <si>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</si>
  <si>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</si>
  <si>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</si>
  <si>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</si>
  <si>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</si>
  <si>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</si>
  <si>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</si>
  <si>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</si>
  <si>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</si>
  <si>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</si>
  <si>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</si>
  <si>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</si>
  <si>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</si>
  <si>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</si>
  <si>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</si>
  <si>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</si>
  <si>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</si>
  <si>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</si>
  <si>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</si>
  <si>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</si>
  <si>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</si>
  <si>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</si>
  <si>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</si>
  <si>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</si>
  <si>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</si>
  <si>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</si>
  <si>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</si>
  <si>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</si>
  <si>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</si>
  <si>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</si>
  <si>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</si>
  <si>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</si>
  <si>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</si>
  <si>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</si>
  <si>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</si>
  <si>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</si>
  <si>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</si>
  <si>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</si>
  <si>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</si>
  <si>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</si>
  <si>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</si>
  <si>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</si>
  <si>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</si>
  <si>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</si>
  <si>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</si>
  <si>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</si>
  <si>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</si>
  <si>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</si>
  <si>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</si>
  <si>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</si>
  <si>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</si>
  <si>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</si>
  <si>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</si>
  <si>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</si>
  <si>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</si>
  <si>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</si>
  <si>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</si>
  <si>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</si>
  <si>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</si>
  <si>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</si>
  <si>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</si>
  <si>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</si>
  <si>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</si>
  <si>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</si>
  <si>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</si>
  <si>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</si>
  <si>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</si>
  <si>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</si>
  <si>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</si>
  <si>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</si>
  <si>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</si>
  <si>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</si>
  <si>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</si>
  <si>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</si>
  <si>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</si>
  <si>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</si>
  <si>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</si>
  <si>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</si>
  <si>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</si>
  <si>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</si>
  <si>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</si>
  <si>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</si>
  <si>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</si>
  <si>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</si>
  <si>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</si>
  <si>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</si>
  <si>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</si>
  <si>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</si>
  <si>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</si>
  <si>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</si>
  <si>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</si>
  <si>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</si>
  <si>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</si>
  <si>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</si>
  <si>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</si>
  <si>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</si>
  <si>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</si>
  <si>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</si>
  <si>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</si>
  <si>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</si>
  <si>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</si>
  <si>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</si>
  <si>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</si>
  <si>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</si>
  <si>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</si>
  <si>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</si>
  <si>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</si>
  <si>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</si>
  <si>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</si>
  <si>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</si>
  <si>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</si>
  <si>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</si>
  <si>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</si>
  <si>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</si>
  <si>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</si>
  <si>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</si>
  <si>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</si>
  <si>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</si>
  <si>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</si>
  <si>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</si>
  <si>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</si>
  <si>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</si>
  <si>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</si>
  <si>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</si>
  <si>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</si>
  <si>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</si>
  <si>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</si>
  <si>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</si>
  <si>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</si>
  <si>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</si>
  <si>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</si>
  <si>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</si>
  <si>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</si>
  <si>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</si>
  <si>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</si>
  <si>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</si>
  <si>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</si>
  <si>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</si>
  <si>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</si>
  <si>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</si>
  <si>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</si>
  <si>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</si>
  <si>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</si>
  <si>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</si>
  <si>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</si>
  <si>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</si>
  <si>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</si>
  <si>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</si>
  <si>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</si>
  <si>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</si>
  <si>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</si>
  <si>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</si>
  <si>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</si>
  <si>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</si>
  <si>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</si>
  <si>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</si>
  <si>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</si>
  <si>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</si>
  <si>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</si>
  <si>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</si>
  <si>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</si>
  <si>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</si>
  <si>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</si>
  <si>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</si>
  <si>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</si>
  <si>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</si>
  <si>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</si>
  <si>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</si>
  <si>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</si>
  <si>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</si>
  <si>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</si>
  <si>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</si>
  <si>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</si>
  <si>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</si>
  <si>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</si>
  <si>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</si>
  <si>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</si>
  <si>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</si>
  <si>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</si>
  <si>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</si>
  <si>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</si>
  <si>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</si>
  <si>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</si>
  <si>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</si>
  <si>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</si>
  <si>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</si>
  <si>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</si>
  <si>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</si>
  <si>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</si>
  <si>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</si>
  <si>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</si>
  <si>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</si>
  <si>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</si>
  <si>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</si>
  <si>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</si>
  <si>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</si>
  <si>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</si>
  <si>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</si>
  <si>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</si>
  <si>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</si>
  <si>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</si>
  <si>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</si>
  <si>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</si>
  <si>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</si>
  <si>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</si>
  <si>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</si>
  <si>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</si>
  <si>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</si>
  <si>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</si>
  <si>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</si>
  <si>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</si>
  <si>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</si>
  <si>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</si>
  <si>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</si>
  <si>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</si>
  <si>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</si>
  <si>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</si>
  <si>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</si>
  <si>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</si>
  <si>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</si>
  <si>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</si>
  <si>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</si>
  <si>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</si>
  <si>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</si>
  <si>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</si>
  <si>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</si>
  <si>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</si>
  <si>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</si>
  <si>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</si>
  <si>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</si>
  <si>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</si>
  <si>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</si>
  <si>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</si>
  <si>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</si>
  <si>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</si>
  <si>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</si>
  <si>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</si>
  <si>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</si>
  <si>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</si>
  <si>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</si>
  <si>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</si>
  <si>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</si>
  <si>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</si>
  <si>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</si>
  <si>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</si>
  <si>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</si>
  <si>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</si>
  <si>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</si>
  <si>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</si>
  <si>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</si>
  <si>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</si>
  <si>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</si>
  <si>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</si>
  <si>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</si>
  <si>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</si>
  <si>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</si>
  <si>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</si>
  <si>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</si>
  <si>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</si>
  <si>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</si>
  <si>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</si>
  <si>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</si>
  <si>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</si>
  <si>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</si>
  <si>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</si>
  <si>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</si>
  <si>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</si>
  <si>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</si>
  <si>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</si>
  <si>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</si>
  <si>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</si>
  <si>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</si>
  <si>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</si>
  <si>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</si>
  <si>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</si>
  <si>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</si>
  <si>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</si>
  <si>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</si>
  <si>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</si>
  <si>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</si>
  <si>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</si>
  <si>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</si>
  <si>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</si>
  <si>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</si>
  <si>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</si>
  <si>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</si>
  <si>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</si>
  <si>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</si>
  <si>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</si>
  <si>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</si>
  <si>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</si>
  <si>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</si>
  <si>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</si>
  <si>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</si>
  <si>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</si>
  <si>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</si>
  <si>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</si>
  <si>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</si>
  <si>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</si>
  <si>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</si>
  <si>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</si>
  <si>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</si>
  <si>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</si>
  <si>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</si>
  <si>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</si>
  <si>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</si>
  <si>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</si>
  <si>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</si>
  <si>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</si>
  <si>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</si>
  <si>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</si>
  <si>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</si>
  <si>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</si>
  <si>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</si>
  <si>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</si>
  <si>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</si>
  <si>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</si>
  <si>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</si>
  <si>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</si>
  <si>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</si>
  <si>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</si>
  <si>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</si>
  <si>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</si>
  <si>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</si>
  <si>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</si>
  <si>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</si>
  <si>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</si>
  <si>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</si>
  <si>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</si>
  <si>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</si>
  <si>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</si>
  <si>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</si>
  <si>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</si>
  <si>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</si>
  <si>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</si>
  <si>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</si>
  <si>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</si>
  <si>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</si>
  <si>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</si>
  <si>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</si>
  <si>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</si>
  <si>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</si>
  <si>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</si>
  <si>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</si>
  <si>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</si>
  <si>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</si>
  <si>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</si>
  <si>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</si>
  <si>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</si>
  <si>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</si>
  <si>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</si>
  <si>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</si>
  <si>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</si>
  <si>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</si>
  <si>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</si>
  <si>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</si>
  <si>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</si>
  <si>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</si>
  <si>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</si>
  <si>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</si>
  <si>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</si>
  <si>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</si>
  <si>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</si>
  <si>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</si>
  <si>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</si>
  <si>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</si>
  <si>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</si>
  <si>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</si>
  <si>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</si>
  <si>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</si>
  <si>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</si>
  <si>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</si>
  <si>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</si>
  <si>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</si>
  <si>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</si>
  <si>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</si>
  <si>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</si>
  <si>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</si>
  <si>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</si>
  <si>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</si>
  <si>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</si>
  <si>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</si>
  <si>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</si>
  <si>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</si>
  <si>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</si>
  <si>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</si>
  <si>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</si>
  <si>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</si>
  <si>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</si>
  <si>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</si>
  <si>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</si>
  <si>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</si>
  <si>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</si>
  <si>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</si>
  <si>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</si>
  <si>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</si>
  <si>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</si>
  <si>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</si>
  <si>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</si>
  <si>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</si>
  <si>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</si>
  <si>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</si>
  <si>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</si>
  <si>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</si>
  <si>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</si>
  <si>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</si>
  <si>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</si>
  <si>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</si>
  <si>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</si>
  <si>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</si>
  <si>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</si>
  <si>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</si>
  <si>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</si>
  <si>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</si>
  <si>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</si>
  <si>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</si>
  <si>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</si>
  <si>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</si>
  <si>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</si>
  <si>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</si>
  <si>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</si>
  <si>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</si>
  <si>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</si>
  <si>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</si>
  <si>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</si>
  <si>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</si>
  <si>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</si>
  <si>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</si>
  <si>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</si>
  <si>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</si>
  <si>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</si>
  <si>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</si>
  <si>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</si>
  <si>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</si>
  <si>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</si>
  <si>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</si>
  <si>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</si>
  <si>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</si>
  <si>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</si>
  <si>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</si>
  <si>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</si>
  <si>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</si>
  <si>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</si>
  <si>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</si>
  <si>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</si>
  <si>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</si>
  <si>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</si>
  <si>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</si>
  <si>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</si>
  <si>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</si>
  <si>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</si>
  <si>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</si>
  <si>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</si>
  <si>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</si>
  <si>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</si>
  <si>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</si>
  <si>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</si>
  <si>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</si>
  <si>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</si>
  <si>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</si>
  <si>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</si>
  <si>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</si>
  <si>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</si>
  <si>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</si>
  <si>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</si>
  <si>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</si>
  <si>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</si>
  <si>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</si>
  <si>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</si>
  <si>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</si>
  <si>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</si>
  <si>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</si>
  <si>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</si>
  <si>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</si>
  <si>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</si>
  <si>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</si>
  <si>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</si>
  <si>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</si>
  <si>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</si>
  <si>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</si>
  <si>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</si>
  <si>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</si>
  <si>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</si>
  <si>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</si>
  <si>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</si>
  <si>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</si>
  <si>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</si>
  <si>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</si>
  <si>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</si>
  <si>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</si>
  <si>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</si>
  <si>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</si>
  <si>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</si>
  <si>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</si>
  <si>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</si>
  <si>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</si>
  <si>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</si>
  <si>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</si>
  <si>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</si>
  <si>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</si>
  <si>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</si>
  <si>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</si>
  <si>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</si>
  <si>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</si>
  <si>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</si>
  <si>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</si>
  <si>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</si>
  <si>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</si>
  <si>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</si>
  <si>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</si>
  <si>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</si>
  <si>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</si>
  <si>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</si>
  <si>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</si>
  <si>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</si>
  <si>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</si>
  <si>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</si>
  <si>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</si>
  <si>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</si>
  <si>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</si>
  <si>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</si>
  <si>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</si>
  <si>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</si>
  <si>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</si>
  <si>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</si>
  <si>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</si>
  <si>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</si>
  <si>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</si>
  <si>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</si>
  <si>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</si>
  <si>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</si>
  <si>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</si>
  <si>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</si>
  <si>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</si>
  <si>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</si>
  <si>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</si>
  <si>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</si>
  <si>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</si>
  <si>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</si>
  <si>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</si>
  <si>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</si>
  <si>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</si>
  <si>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</si>
  <si>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</si>
  <si>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</si>
  <si>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</si>
  <si>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</si>
  <si>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</si>
  <si>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</si>
  <si>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</si>
  <si>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</si>
  <si>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</si>
  <si>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</si>
  <si>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</si>
  <si>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</si>
  <si>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</si>
  <si>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</si>
  <si>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</si>
  <si>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</si>
  <si>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</si>
  <si>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</si>
  <si>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</si>
  <si>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</si>
  <si>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</si>
  <si>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</si>
  <si>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</si>
  <si>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</si>
  <si>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</si>
  <si>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</si>
  <si>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</si>
  <si>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</si>
  <si>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</si>
  <si>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</si>
  <si>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</si>
  <si>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</si>
  <si>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</si>
  <si>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</si>
  <si>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</si>
  <si>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</si>
  <si>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</si>
  <si>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</si>
  <si>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</si>
  <si>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</si>
  <si>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</si>
  <si>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</si>
  <si>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</si>
  <si>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</si>
  <si>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</si>
  <si>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</si>
  <si>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</si>
  <si>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</si>
  <si>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</si>
  <si>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</si>
  <si>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</si>
  <si>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</si>
  <si>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</si>
  <si>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</si>
  <si>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</si>
  <si>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</si>
  <si>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</si>
  <si>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</si>
  <si>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</si>
  <si>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</si>
  <si>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</si>
  <si>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</si>
  <si>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</si>
  <si>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</si>
  <si>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</si>
  <si>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</si>
  <si>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</si>
  <si>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</si>
  <si>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</si>
  <si>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</si>
  <si>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</si>
  <si>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</si>
  <si>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</si>
  <si>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</si>
  <si>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</si>
  <si>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</si>
  <si>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</si>
  <si>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</si>
  <si>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</si>
  <si>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</si>
  <si>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</si>
  <si>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</si>
  <si>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</si>
  <si>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</si>
  <si>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</si>
  <si>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</si>
  <si>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</si>
  <si>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</si>
  <si>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</si>
  <si>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</si>
  <si>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</si>
  <si>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</si>
  <si>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</si>
  <si>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</si>
  <si>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</si>
  <si>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</si>
  <si>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</si>
  <si>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</si>
  <si>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</si>
  <si>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</si>
  <si>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</si>
  <si>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</si>
  <si>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</si>
  <si>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</si>
  <si>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</si>
  <si>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</si>
  <si>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</si>
  <si>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</si>
  <si>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</si>
  <si>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</si>
  <si>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</si>
  <si>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</si>
  <si>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</si>
  <si>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</si>
  <si>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</si>
  <si>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</si>
  <si>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</si>
  <si>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</si>
  <si>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</si>
  <si>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</si>
  <si>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</si>
  <si>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</si>
  <si>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</si>
  <si>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</si>
  <si>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</si>
  <si>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</si>
  <si>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</si>
  <si>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</si>
  <si>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</si>
  <si>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</si>
  <si>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</si>
  <si>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</si>
  <si>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</si>
  <si>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</si>
  <si>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</si>
  <si>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</si>
  <si>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</si>
  <si>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</si>
  <si>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</si>
  <si>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</si>
  <si>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</si>
  <si>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</si>
  <si>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</si>
  <si>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</si>
  <si>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</si>
  <si>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</si>
  <si>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</si>
  <si>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</si>
  <si>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</si>
  <si>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</si>
  <si>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</si>
  <si>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</si>
  <si>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</si>
  <si>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</si>
  <si>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</si>
  <si>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</si>
  <si>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</si>
  <si>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</si>
  <si>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</si>
  <si>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</si>
  <si>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</si>
  <si>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</si>
  <si>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</si>
  <si>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</si>
  <si>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</si>
  <si>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</si>
  <si>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</si>
  <si>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</si>
  <si>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</si>
  <si>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</si>
  <si>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</si>
  <si>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</si>
  <si>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</si>
  <si>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</si>
  <si>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</si>
  <si>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</si>
  <si>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</si>
  <si>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</si>
  <si>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</si>
  <si>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</si>
  <si>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</si>
  <si>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</si>
  <si>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</si>
  <si>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</si>
  <si>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</si>
  <si>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</si>
  <si>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</si>
  <si>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</si>
  <si>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</si>
  <si>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</si>
  <si>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</si>
  <si>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</si>
  <si>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</si>
  <si>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</si>
  <si>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</si>
  <si>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</si>
  <si>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</si>
  <si>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</si>
  <si>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</si>
  <si>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</si>
  <si>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</si>
  <si>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</si>
  <si>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</si>
  <si>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</si>
  <si>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</si>
  <si>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</si>
  <si>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</si>
  <si>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</si>
  <si>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</si>
  <si>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</si>
  <si>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</si>
  <si>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</si>
  <si>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</si>
  <si>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</si>
  <si>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</si>
  <si>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</si>
  <si>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</si>
  <si>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</si>
  <si>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</si>
  <si>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</si>
  <si>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</si>
  <si>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</si>
  <si>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</si>
  <si>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</si>
  <si>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</si>
  <si>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</si>
  <si>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</si>
  <si>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</si>
  <si>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</si>
  <si>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</si>
  <si>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</si>
  <si>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</si>
  <si>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</si>
  <si>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</si>
  <si>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</si>
  <si>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</si>
  <si>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</si>
  <si>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</si>
  <si>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</si>
  <si>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</si>
  <si>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</si>
  <si>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</si>
  <si>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</si>
  <si>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</si>
  <si>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</si>
  <si>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</si>
  <si>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</si>
  <si>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</si>
  <si>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</si>
  <si>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</si>
  <si>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</si>
  <si>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</si>
  <si>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</si>
  <si>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</si>
  <si>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</si>
  <si>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</si>
  <si>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</si>
  <si>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</si>
  <si>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</si>
  <si>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</si>
  <si>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</si>
  <si>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</si>
  <si>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</si>
  <si>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</si>
  <si>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</si>
  <si>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</si>
  <si>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</si>
  <si>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</si>
  <si>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</si>
  <si>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</si>
  <si>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</si>
  <si>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</si>
  <si>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</si>
  <si>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</si>
  <si>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</si>
  <si>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</si>
  <si>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</si>
  <si>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</si>
  <si>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</si>
  <si>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</si>
  <si>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</si>
  <si>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</si>
  <si>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</si>
  <si>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</si>
  <si>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</si>
  <si>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</si>
  <si>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</si>
  <si>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</si>
  <si>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</si>
  <si>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</si>
  <si>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</si>
  <si>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</si>
  <si>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</si>
  <si>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</si>
  <si>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</si>
  <si>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</si>
  <si>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</si>
  <si>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</si>
  <si>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</si>
  <si>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</si>
  <si>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</si>
  <si>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</si>
  <si>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</si>
  <si>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</si>
  <si>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</si>
  <si>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</si>
  <si>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</si>
  <si>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</si>
  <si>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</si>
  <si>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</si>
  <si>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</si>
  <si>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</si>
  <si>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</si>
  <si>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</si>
  <si>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</si>
  <si>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</si>
  <si>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</si>
  <si>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</si>
  <si>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</si>
  <si>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</si>
  <si>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</si>
  <si>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</si>
  <si>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</si>
  <si>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</si>
  <si>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</si>
  <si>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</si>
  <si>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</si>
  <si>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</si>
  <si>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</si>
  <si>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</si>
  <si>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</si>
  <si>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</si>
  <si>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</si>
  <si>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</si>
  <si>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</si>
  <si>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</si>
  <si>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</si>
  <si>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</si>
  <si>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</si>
  <si>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</si>
  <si>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</si>
  <si>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</si>
  <si>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</si>
  <si>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</si>
  <si>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</si>
  <si>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</si>
  <si>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</si>
  <si>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</si>
  <si>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</si>
  <si>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</si>
  <si>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</si>
  <si>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</si>
  <si>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</si>
  <si>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</si>
  <si>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</si>
  <si>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</si>
  <si>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</si>
  <si>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</si>
  <si>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</si>
  <si>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</si>
  <si>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</si>
  <si>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</si>
  <si>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</si>
  <si>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</si>
  <si>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</si>
  <si>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</si>
  <si>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</si>
  <si>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</si>
  <si>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</si>
  <si>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</si>
  <si>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</si>
  <si>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</si>
  <si>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</si>
  <si>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</si>
  <si>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</si>
  <si>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</si>
  <si>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</si>
  <si>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</si>
  <si>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</si>
  <si>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</si>
  <si>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</si>
  <si>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</si>
  <si>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</si>
  <si>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</si>
  <si>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</si>
  <si>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</si>
  <si>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</si>
  <si>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</si>
  <si>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</si>
  <si>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</si>
  <si>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</si>
  <si>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</si>
  <si>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</si>
  <si>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</si>
  <si>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</si>
  <si>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</si>
  <si>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</si>
  <si>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</si>
  <si>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</si>
  <si>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</si>
  <si>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</si>
  <si>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</si>
  <si>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</si>
  <si>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</si>
  <si>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</si>
  <si>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</si>
  <si>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</si>
  <si>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</si>
  <si>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</si>
  <si>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</si>
  <si>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</si>
  <si>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</si>
  <si>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</si>
  <si>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</si>
  <si>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</si>
  <si>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</si>
  <si>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</si>
  <si>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</si>
  <si>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</si>
  <si>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</si>
  <si>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</si>
  <si>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</si>
  <si>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</si>
  <si>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</si>
  <si>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</si>
  <si>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</si>
  <si>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</si>
  <si>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</si>
  <si>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</si>
  <si>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</si>
  <si>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</si>
  <si>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</si>
  <si>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</si>
  <si>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</si>
  <si>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</si>
  <si>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</si>
  <si>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</si>
  <si>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</si>
  <si>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</si>
  <si>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</si>
  <si>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</si>
  <si>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</si>
  <si>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</si>
  <si>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</si>
  <si>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</si>
  <si>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</si>
  <si>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</si>
  <si>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</si>
  <si>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</si>
  <si>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</si>
  <si>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</si>
  <si>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</si>
  <si>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</si>
  <si>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</si>
  <si>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</si>
  <si>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</si>
  <si>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</si>
  <si>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</si>
  <si>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</si>
  <si>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</si>
  <si>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</si>
  <si>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</si>
  <si>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</si>
  <si>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</si>
  <si>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</si>
  <si>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</si>
  <si>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</si>
  <si>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</si>
  <si>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</si>
  <si>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</si>
  <si>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</si>
  <si>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</si>
  <si>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</si>
  <si>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</si>
  <si>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</si>
  <si>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</si>
  <si>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</si>
  <si>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</si>
  <si>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</si>
  <si>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</si>
  <si>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</si>
  <si>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</si>
  <si>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</si>
  <si>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</si>
  <si>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</si>
  <si>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</si>
  <si>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</si>
  <si>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</si>
  <si>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</si>
  <si>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</si>
  <si>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</si>
  <si>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</si>
  <si>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</si>
  <si>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</si>
  <si>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</si>
  <si>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</si>
  <si>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</si>
  <si>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</si>
  <si>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</si>
  <si>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</si>
  <si>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</si>
  <si>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</si>
  <si>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</si>
  <si>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</si>
  <si>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</si>
  <si>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</si>
  <si>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</si>
  <si>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</si>
  <si>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</si>
  <si>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</si>
  <si>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</si>
  <si>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</si>
  <si>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</si>
  <si>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</si>
  <si>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</si>
  <si>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</si>
  <si>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</si>
  <si>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</si>
  <si>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</si>
  <si>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</si>
  <si>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</si>
  <si>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</si>
  <si>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</si>
  <si>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</si>
  <si>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</si>
  <si>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</si>
  <si>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</si>
  <si>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</si>
  <si>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</si>
  <si>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</si>
  <si>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</si>
  <si>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</si>
  <si>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</si>
  <si>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</si>
  <si>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</si>
  <si>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</si>
  <si>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</si>
  <si>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</si>
  <si>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</si>
  <si>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</si>
  <si>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</si>
  <si>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</si>
  <si>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</si>
  <si>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</si>
  <si>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</si>
  <si>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</si>
  <si>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</si>
  <si>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</si>
  <si>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</si>
  <si>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</si>
  <si>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</si>
  <si>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</si>
  <si>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</si>
  <si>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</si>
  <si>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</si>
  <si>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</si>
  <si>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</si>
  <si>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</si>
  <si>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</si>
  <si>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</si>
  <si>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</si>
  <si>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</si>
  <si>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</si>
  <si>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</si>
  <si>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</si>
  <si>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</si>
  <si>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</si>
  <si>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</si>
  <si>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</si>
  <si>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</si>
  <si>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</si>
  <si>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</si>
  <si>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</si>
  <si>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</si>
  <si>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</si>
  <si>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</si>
  <si>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</si>
  <si>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</si>
  <si>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</si>
  <si>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</si>
  <si>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</si>
  <si>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</si>
  <si>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</si>
  <si>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</si>
  <si>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</si>
  <si>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</si>
  <si>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</si>
  <si>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</si>
  <si>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</si>
  <si>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</si>
  <si>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</si>
  <si>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</si>
  <si>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</si>
  <si>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</si>
  <si>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</si>
  <si>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</si>
  <si>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</si>
  <si>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</si>
  <si>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</si>
  <si>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</si>
  <si>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</si>
  <si>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</si>
  <si>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</si>
  <si>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</si>
  <si>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</si>
  <si>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</si>
  <si>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</si>
  <si>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</si>
  <si>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</si>
  <si>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</si>
  <si>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</si>
  <si>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</si>
  <si>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</si>
  <si>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</si>
  <si>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</si>
  <si>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</si>
  <si>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</si>
  <si>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</si>
  <si>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</si>
  <si>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</si>
  <si>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</si>
  <si>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</si>
  <si>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</si>
  <si>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</si>
  <si>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</si>
  <si>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</si>
  <si>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</si>
  <si>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</si>
  <si>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</si>
  <si>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</si>
  <si>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</si>
  <si>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</si>
  <si>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</si>
  <si>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</si>
  <si>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</si>
  <si>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</si>
  <si>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</si>
  <si>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</si>
  <si>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</si>
  <si>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</si>
  <si>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</si>
  <si>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</si>
  <si>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</si>
  <si>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</si>
  <si>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</si>
  <si>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</si>
  <si>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</si>
  <si>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</si>
  <si>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</si>
  <si>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</si>
  <si>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</si>
  <si>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</si>
  <si>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</si>
  <si>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</si>
  <si>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</si>
  <si>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</si>
  <si>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</si>
  <si>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</si>
  <si>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</si>
  <si>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</si>
  <si>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</si>
  <si>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</si>
  <si>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</si>
  <si>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</si>
  <si>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</si>
  <si>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</si>
  <si>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</si>
  <si>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</si>
  <si>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</si>
  <si>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</si>
  <si>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</si>
  <si>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</si>
  <si>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</si>
  <si>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</si>
  <si>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</si>
  <si>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</si>
  <si>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</si>
  <si>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</si>
  <si>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</si>
  <si>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</si>
  <si>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</si>
  <si>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</si>
  <si>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</si>
  <si>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</si>
  <si>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</si>
  <si>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</si>
  <si>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</si>
  <si>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</si>
  <si>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</si>
  <si>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</si>
  <si>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</si>
  <si>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</si>
  <si>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</si>
  <si>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</si>
  <si>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</si>
  <si>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</si>
  <si>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</si>
  <si>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</si>
  <si>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</si>
  <si>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</si>
  <si>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</si>
  <si>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</si>
  <si>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</si>
  <si>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</si>
  <si>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</si>
  <si>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</si>
  <si>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</si>
  <si>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</si>
  <si>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</si>
  <si>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</si>
  <si>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</si>
  <si>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</si>
  <si>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</si>
  <si>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</si>
  <si>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</si>
  <si>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</si>
  <si>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</si>
  <si>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</si>
  <si>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</si>
  <si>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</si>
  <si>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</si>
  <si>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</si>
  <si>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</si>
  <si>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</si>
  <si>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</si>
  <si>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</si>
  <si>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</si>
  <si>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</si>
  <si>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</si>
  <si>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</si>
  <si>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</si>
  <si>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</si>
  <si>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</si>
  <si>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</si>
  <si>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</si>
  <si>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</si>
  <si>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</si>
  <si>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</si>
  <si>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</si>
  <si>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</si>
  <si>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</si>
  <si>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</si>
  <si>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</si>
  <si>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</si>
  <si>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</si>
  <si>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</si>
  <si>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</si>
  <si>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</si>
  <si>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</si>
  <si>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</si>
  <si>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</si>
  <si>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</si>
  <si>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</si>
  <si>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</si>
  <si>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</si>
  <si>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</si>
  <si>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</si>
  <si>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</si>
  <si>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</si>
  <si>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</si>
  <si>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</si>
  <si>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</si>
  <si>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</si>
  <si>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</si>
  <si>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</si>
  <si>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</si>
  <si>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</si>
  <si>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</si>
  <si>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</si>
  <si>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</si>
  <si>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</si>
  <si>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</si>
  <si>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</si>
  <si>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</si>
  <si>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</si>
  <si>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</si>
  <si>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</si>
  <si>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</si>
  <si>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</si>
  <si>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</si>
  <si>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</si>
  <si>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</si>
  <si>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</si>
  <si>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</si>
  <si>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</si>
  <si>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</si>
  <si>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</si>
  <si>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</si>
  <si>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</si>
  <si>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</si>
  <si>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</si>
  <si>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</si>
  <si>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</si>
  <si>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</si>
  <si>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</si>
  <si>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</si>
  <si>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</si>
  <si>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</si>
  <si>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</si>
  <si>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</si>
  <si>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</si>
  <si>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</si>
  <si>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</si>
  <si>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</si>
  <si>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</si>
  <si>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</si>
  <si>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</si>
  <si>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</si>
  <si>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</si>
  <si>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</si>
  <si>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</si>
  <si>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</si>
  <si>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</si>
  <si>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</si>
  <si>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</si>
  <si>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</si>
  <si>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</si>
  <si>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</si>
  <si>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</si>
  <si>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</si>
  <si>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</si>
  <si>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</si>
  <si>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</si>
  <si>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</si>
  <si>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</si>
  <si>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</si>
  <si>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</si>
  <si>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</si>
  <si>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</si>
  <si>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</si>
  <si>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</si>
  <si>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</si>
  <si>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</si>
  <si>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</si>
  <si>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</si>
  <si>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</si>
  <si>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</si>
  <si>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</si>
  <si>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</si>
  <si>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</si>
  <si>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</si>
  <si>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</si>
  <si>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</si>
  <si>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</si>
  <si>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</si>
  <si>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</si>
  <si>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</si>
  <si>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</si>
  <si>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</si>
  <si>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</si>
  <si>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</si>
  <si>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</si>
  <si>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</si>
  <si>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</si>
  <si>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</si>
  <si>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</si>
  <si>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</si>
  <si>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</si>
  <si>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</si>
  <si>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</si>
  <si>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</si>
  <si>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</si>
  <si>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</si>
  <si>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</si>
  <si>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</si>
  <si>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</si>
  <si>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</si>
  <si>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</si>
  <si>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</si>
  <si>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</si>
  <si>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</si>
  <si>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</si>
  <si>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</si>
  <si>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</si>
  <si>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</si>
  <si>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</si>
  <si>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</si>
  <si>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</si>
  <si>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</si>
  <si>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</si>
  <si>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</si>
  <si>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</si>
  <si>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</si>
  <si>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</si>
  <si>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</si>
  <si>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</si>
  <si>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</si>
  <si>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</si>
  <si>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</si>
  <si>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</si>
  <si>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</si>
  <si>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</si>
  <si>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</si>
  <si>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</si>
  <si>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</si>
  <si>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</si>
  <si>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</si>
  <si>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</si>
  <si>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</si>
  <si>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</si>
  <si>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</si>
  <si>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</si>
  <si>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</si>
  <si>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</si>
  <si>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</si>
  <si>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</si>
  <si>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</si>
  <si>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</si>
  <si>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</si>
  <si>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</si>
  <si>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</si>
  <si>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</si>
  <si>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</si>
  <si>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</si>
  <si>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</si>
  <si>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</si>
  <si>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</si>
  <si>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</si>
  <si>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</si>
  <si>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</si>
  <si>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</si>
  <si>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</si>
  <si>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</si>
  <si>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</si>
  <si>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</si>
  <si>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</si>
  <si>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</si>
  <si>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</si>
  <si>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</si>
  <si>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</si>
  <si>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</si>
  <si>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</si>
  <si>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</si>
  <si>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</si>
  <si>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</si>
  <si>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</si>
  <si>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</si>
  <si>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</si>
  <si>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</si>
  <si>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</si>
  <si>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</si>
  <si>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</si>
  <si>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</si>
  <si>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</si>
  <si>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</si>
  <si>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</si>
  <si>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</si>
  <si>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</si>
  <si>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</si>
  <si>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</si>
  <si>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</si>
  <si>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</si>
  <si>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</si>
  <si>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</si>
  <si>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</si>
  <si>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</si>
  <si>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</si>
  <si>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</si>
  <si>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</si>
  <si>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</si>
  <si>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</si>
  <si>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</si>
  <si>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</si>
  <si>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</si>
  <si>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</si>
  <si>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</si>
  <si>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</si>
  <si>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</si>
  <si>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</si>
  <si>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</si>
  <si>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</si>
  <si>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</si>
  <si>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</si>
  <si>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</si>
  <si>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</si>
  <si>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</si>
  <si>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</si>
  <si>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</si>
  <si>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</si>
  <si>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</si>
  <si>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</si>
  <si>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</si>
  <si>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</si>
  <si>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</si>
  <si>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</si>
  <si>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</si>
  <si>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</si>
  <si>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</si>
  <si>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</si>
  <si>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</si>
  <si>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</si>
  <si>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</si>
  <si>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</si>
  <si>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</si>
  <si>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</si>
  <si>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</si>
  <si>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</si>
  <si>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</si>
  <si>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</si>
  <si>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</si>
  <si>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</si>
  <si>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</si>
  <si>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</si>
  <si>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</si>
  <si>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</si>
  <si>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</si>
  <si>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</si>
  <si>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</si>
  <si>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</si>
  <si>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</si>
  <si>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</si>
  <si>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</si>
  <si>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</si>
  <si>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</si>
  <si>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</si>
  <si>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</si>
  <si>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</si>
  <si>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</si>
  <si>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</si>
  <si>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</si>
  <si>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</si>
  <si>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</si>
  <si>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</si>
  <si>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</si>
  <si>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</si>
  <si>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</si>
  <si>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</si>
  <si>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</si>
  <si>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</si>
  <si>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</si>
  <si>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</si>
  <si>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</si>
  <si>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</si>
  <si>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</si>
  <si>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</si>
  <si>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</si>
  <si>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</si>
  <si>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</si>
  <si>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</si>
  <si>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</si>
  <si>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</si>
  <si>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</si>
  <si>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</si>
  <si>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</si>
  <si>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</si>
  <si>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</si>
  <si>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</si>
  <si>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</si>
  <si>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</si>
  <si>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</si>
  <si>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</si>
  <si>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</si>
  <si>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</si>
  <si>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</si>
  <si>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</si>
  <si>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</si>
  <si>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</si>
  <si>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</si>
  <si>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</si>
  <si>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</si>
  <si>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</si>
  <si>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</si>
  <si>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</si>
  <si>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</si>
  <si>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</si>
  <si>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</si>
  <si>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</si>
  <si>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</si>
  <si>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</si>
  <si>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</si>
  <si>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</si>
  <si>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</si>
  <si>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</si>
  <si>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</si>
  <si>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</si>
  <si>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</si>
  <si>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</si>
  <si>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</si>
  <si>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</si>
  <si>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</si>
  <si>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</si>
  <si>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</si>
  <si>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</si>
  <si>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</si>
  <si>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</si>
  <si>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</si>
  <si>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</si>
  <si>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</si>
  <si>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</si>
  <si>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</si>
  <si>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</si>
  <si>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</si>
  <si>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</si>
  <si>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</si>
  <si>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</si>
  <si>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</si>
  <si>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</si>
  <si>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</si>
  <si>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</si>
  <si>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</si>
  <si>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</si>
  <si>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</si>
  <si>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</si>
  <si>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</si>
  <si>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</si>
  <si>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</si>
  <si>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</si>
  <si>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</si>
  <si>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</si>
  <si>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</si>
  <si>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</si>
  <si>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</si>
  <si>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</si>
  <si>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</si>
  <si>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</si>
  <si>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</si>
  <si>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</si>
  <si>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</si>
  <si>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</si>
  <si>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</si>
  <si>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</si>
  <si>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</si>
  <si>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</si>
  <si>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</si>
  <si>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</si>
  <si>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</si>
  <si>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</si>
  <si>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</si>
  <si>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</si>
  <si>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</si>
  <si>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</si>
  <si>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</si>
  <si>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</si>
  <si>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</si>
  <si>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</si>
  <si>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</si>
  <si>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</si>
  <si>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</si>
  <si>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</si>
  <si>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</si>
  <si>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</si>
  <si>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</si>
  <si>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</si>
  <si>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</si>
  <si>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</si>
  <si>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</si>
  <si>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</si>
  <si>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</si>
  <si>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</si>
  <si>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</si>
  <si>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</si>
  <si>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</si>
  <si>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</si>
  <si>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</si>
  <si>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</si>
  <si>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</si>
  <si>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</si>
  <si>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</si>
  <si>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</si>
  <si>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</si>
  <si>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</si>
  <si>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</si>
  <si>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</si>
  <si>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</si>
  <si>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</si>
  <si>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</si>
  <si>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</si>
  <si>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</si>
  <si>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</si>
  <si>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</si>
  <si>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</si>
  <si>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</si>
  <si>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</si>
  <si>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</si>
  <si>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</si>
  <si>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</si>
  <si>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</si>
  <si>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</si>
  <si>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</si>
  <si>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</si>
  <si>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</si>
  <si>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</si>
  <si>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</si>
  <si>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</si>
  <si>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</si>
  <si>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</si>
  <si>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</si>
  <si>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</si>
  <si>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</si>
  <si>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</si>
  <si>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</si>
  <si>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</si>
  <si>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</si>
  <si>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</si>
  <si>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</si>
  <si>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</si>
  <si>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</si>
  <si>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</si>
  <si>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</si>
  <si>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</si>
  <si>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</si>
  <si>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</si>
  <si>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</si>
  <si>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</si>
  <si>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</si>
  <si>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</si>
  <si>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</si>
  <si>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</si>
  <si>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</si>
  <si>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</si>
  <si>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</si>
  <si>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</si>
  <si>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</si>
  <si>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</si>
  <si>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</si>
  <si>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</si>
  <si>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</si>
  <si>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</si>
  <si>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</si>
  <si>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</si>
  <si>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</si>
  <si>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</si>
  <si>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</si>
  <si>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</si>
  <si>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</si>
  <si>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</si>
  <si>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</si>
  <si>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</si>
  <si>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</si>
  <si>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</si>
  <si>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</si>
  <si>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</si>
  <si>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</si>
  <si>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</si>
  <si>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</si>
  <si>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</si>
  <si>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</si>
  <si>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</si>
  <si>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</si>
  <si>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</si>
  <si>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</si>
  <si>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</si>
  <si>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</si>
  <si>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</si>
  <si>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</si>
  <si>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</si>
  <si>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</si>
  <si>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</si>
  <si>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</si>
  <si>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</si>
  <si>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</si>
  <si>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</si>
  <si>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</si>
  <si>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</si>
  <si>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</si>
  <si>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</si>
  <si>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</si>
  <si>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</si>
  <si>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</si>
  <si>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</si>
  <si>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</si>
  <si>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</si>
  <si>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</si>
  <si>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</si>
  <si>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</si>
  <si>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</si>
  <si>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</si>
  <si>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</si>
  <si>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</si>
  <si>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</si>
  <si>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</si>
  <si>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</si>
  <si>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</si>
  <si>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</si>
  <si>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</si>
  <si>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</si>
  <si>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</si>
  <si>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</si>
  <si>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</si>
  <si>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</si>
  <si>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</si>
  <si>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</si>
  <si>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</si>
  <si>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</si>
  <si>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</si>
  <si>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</si>
  <si>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</si>
  <si>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</si>
  <si>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</si>
  <si>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</si>
  <si>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</si>
  <si>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</si>
  <si>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</si>
  <si>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</si>
  <si>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</si>
  <si>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</si>
  <si>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</si>
  <si>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</si>
  <si>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</si>
  <si>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</si>
  <si>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</si>
  <si>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</si>
  <si>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</si>
  <si>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</si>
  <si>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</si>
  <si>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</si>
  <si>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</si>
  <si>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</si>
  <si>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</si>
  <si>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</si>
  <si>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</si>
  <si>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</si>
  <si>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</si>
  <si>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</si>
  <si>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</si>
  <si>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</si>
  <si>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</si>
  <si>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</si>
  <si>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</si>
  <si>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</si>
  <si>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</si>
  <si>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</si>
  <si>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</si>
  <si>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</si>
  <si>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</si>
  <si>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</si>
  <si>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</si>
  <si>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</si>
  <si>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</si>
  <si>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</si>
  <si>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</si>
  <si>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</si>
  <si>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</si>
  <si>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</si>
  <si>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</si>
  <si>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</si>
  <si>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</si>
  <si>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</si>
  <si>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</si>
  <si>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</si>
  <si>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</si>
  <si>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</si>
  <si>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</si>
  <si>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</si>
  <si>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</si>
  <si>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</si>
  <si>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</si>
  <si>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</si>
  <si>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</si>
  <si>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</si>
  <si>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</si>
  <si>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</si>
  <si>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</si>
  <si>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</si>
  <si>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</si>
  <si>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</si>
  <si>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</si>
  <si>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</si>
  <si>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</si>
  <si>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</si>
  <si>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</si>
  <si>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</si>
  <si>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</si>
  <si>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</si>
  <si>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</si>
  <si>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</si>
  <si>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</si>
  <si>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</si>
  <si>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</si>
  <si>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</si>
  <si>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</si>
  <si>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</si>
  <si>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</si>
  <si>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</si>
  <si>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</si>
  <si>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</si>
  <si>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</si>
  <si>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</si>
  <si>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</si>
  <si>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</si>
  <si>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</si>
  <si>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</si>
  <si>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</si>
  <si>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</si>
  <si>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</si>
  <si>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</si>
  <si>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</si>
  <si>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</si>
  <si>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</si>
  <si>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</si>
  <si>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</si>
  <si>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</si>
  <si>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</si>
  <si>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</si>
  <si>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</si>
  <si>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</si>
  <si>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</si>
  <si>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</si>
  <si>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</si>
  <si>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</si>
  <si>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</si>
  <si>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</si>
  <si>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</si>
  <si>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</si>
  <si>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</si>
  <si>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</si>
  <si>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</si>
  <si>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</si>
  <si>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</si>
  <si>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</si>
  <si>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</si>
  <si>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</si>
  <si>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</si>
  <si>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</si>
  <si>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</si>
  <si>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</si>
  <si>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</si>
  <si>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</si>
  <si>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</si>
  <si>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</si>
  <si>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</si>
  <si>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</si>
  <si>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</si>
  <si>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</si>
  <si>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</si>
  <si>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</si>
  <si>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</si>
  <si>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</si>
  <si>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</si>
  <si>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</si>
  <si>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</si>
  <si>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</si>
  <si>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</si>
  <si>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</si>
  <si>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</si>
  <si>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</si>
  <si>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</si>
  <si>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</si>
  <si>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</si>
  <si>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</si>
  <si>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</si>
  <si>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</si>
  <si>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</si>
  <si>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</si>
  <si>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</si>
  <si>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</si>
  <si>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</si>
  <si>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</si>
  <si>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</si>
  <si>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</si>
  <si>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</si>
  <si>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</si>
  <si>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</si>
  <si>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</si>
  <si>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</si>
  <si>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</si>
  <si>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</si>
  <si>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</si>
  <si>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</si>
  <si>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</si>
  <si>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</si>
  <si>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</si>
  <si>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</si>
  <si>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</si>
  <si>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</si>
  <si>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</si>
  <si>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</si>
  <si>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</si>
  <si>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</si>
  <si>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</si>
  <si>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</si>
  <si>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</si>
  <si>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</si>
  <si>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</si>
  <si>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</si>
  <si>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</si>
  <si>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</si>
  <si>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</si>
  <si>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</si>
  <si>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</si>
  <si>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</si>
  <si>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</si>
  <si>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</si>
  <si>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</si>
  <si>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</si>
  <si>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</si>
  <si>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</si>
  <si>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</si>
  <si>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</si>
  <si>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</si>
  <si>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</si>
  <si>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</si>
  <si>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</si>
  <si>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</si>
  <si>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</si>
  <si>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</si>
  <si>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</si>
  <si>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</si>
  <si>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</si>
  <si>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</si>
  <si>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</si>
  <si>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</si>
  <si>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</si>
  <si>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</si>
  <si>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</si>
  <si>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</si>
  <si>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</si>
  <si>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</si>
  <si>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</si>
  <si>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</si>
  <si>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</si>
  <si>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</si>
  <si>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</si>
  <si>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</si>
  <si>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</si>
  <si>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</si>
  <si>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</si>
  <si>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</si>
  <si>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</si>
  <si>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</si>
  <si>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</si>
  <si>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</si>
  <si>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</si>
  <si>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</si>
  <si>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</si>
  <si>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</si>
  <si>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</si>
  <si>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</si>
  <si>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</si>
  <si>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</si>
  <si>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</si>
  <si>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</si>
  <si>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</si>
  <si>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</si>
  <si>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</si>
  <si>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</si>
  <si>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</si>
  <si>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</si>
  <si>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</si>
  <si>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</si>
  <si>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</si>
  <si>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</si>
  <si>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</si>
  <si>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</si>
  <si>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</si>
  <si>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</si>
  <si>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</si>
  <si>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</si>
  <si>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</si>
  <si>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</si>
  <si>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</si>
  <si>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</si>
  <si>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</si>
  <si>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</si>
  <si>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</si>
  <si>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</si>
  <si>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</si>
  <si>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</si>
  <si>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</si>
  <si>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</si>
  <si>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</si>
  <si>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</si>
  <si>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</si>
  <si>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</si>
  <si>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</si>
  <si>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</si>
  <si>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</si>
  <si>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</si>
  <si>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</si>
  <si>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</si>
  <si>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</si>
  <si>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</si>
  <si>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</si>
  <si>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</si>
  <si>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</si>
  <si>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</si>
  <si>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</si>
  <si>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</si>
  <si>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</si>
  <si>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</si>
  <si>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</si>
  <si>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</si>
  <si>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</si>
  <si>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</si>
  <si>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</si>
  <si>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</si>
  <si>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</si>
  <si>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</si>
  <si>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</si>
  <si>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</si>
  <si>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</si>
  <si>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</si>
  <si>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</si>
  <si>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</si>
  <si>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</si>
  <si>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</si>
  <si>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</si>
  <si>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</si>
  <si>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</si>
  <si>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</si>
  <si>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</si>
  <si>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</si>
  <si>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</si>
  <si>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</si>
  <si>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</si>
  <si>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</si>
  <si>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</si>
  <si>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</si>
  <si>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</si>
  <si>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</si>
  <si>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</si>
  <si>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</si>
  <si>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</si>
  <si>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</si>
  <si>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</si>
  <si>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</si>
  <si>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</si>
  <si>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</si>
  <si>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</si>
  <si>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</si>
  <si>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</si>
  <si>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</si>
  <si>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</si>
  <si>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</si>
  <si>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</si>
  <si>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</si>
  <si>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</si>
  <si>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</si>
  <si>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</si>
  <si>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</si>
  <si>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</si>
  <si>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</si>
  <si>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</si>
  <si>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</si>
  <si>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</si>
  <si>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</si>
  <si>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</si>
  <si>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</si>
  <si>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</si>
  <si>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</si>
  <si>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</si>
  <si>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</si>
  <si>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</si>
  <si>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</si>
  <si>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</si>
  <si>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</si>
  <si>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</si>
  <si>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</si>
  <si>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</si>
  <si>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</si>
  <si>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</si>
  <si>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</si>
  <si>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</si>
  <si>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</si>
  <si>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</si>
  <si>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</si>
  <si>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</si>
  <si>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</si>
  <si>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</si>
  <si>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</si>
  <si>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</si>
  <si>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</si>
  <si>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</si>
  <si>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</si>
  <si>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</si>
  <si>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</si>
  <si>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</si>
  <si>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</si>
  <si>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</si>
  <si>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</si>
  <si>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</si>
  <si>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</si>
  <si>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</si>
  <si>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</si>
  <si>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</si>
  <si>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</si>
  <si>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</si>
  <si>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</si>
  <si>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</si>
  <si>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</si>
  <si>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</si>
  <si>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</si>
  <si>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</si>
  <si>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</si>
  <si>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</si>
  <si>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</si>
  <si>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</si>
  <si>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</si>
  <si>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</si>
  <si>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</si>
  <si>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</si>
  <si>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</si>
  <si>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</si>
  <si>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</si>
  <si>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</si>
  <si>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</si>
  <si>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</si>
  <si>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</si>
  <si>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</si>
  <si>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</si>
  <si>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</si>
  <si>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</si>
  <si>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</si>
  <si>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</si>
  <si>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</si>
  <si>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</si>
  <si>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</si>
  <si>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</si>
  <si>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</si>
  <si>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</si>
  <si>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</si>
  <si>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</si>
  <si>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</si>
  <si>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</si>
  <si>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</si>
  <si>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</si>
  <si>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</si>
  <si>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</si>
  <si>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</si>
  <si>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</si>
  <si>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</si>
  <si>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</si>
  <si>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</si>
  <si>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</si>
  <si>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</si>
  <si>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</si>
  <si>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</si>
  <si>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</si>
  <si>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</si>
  <si>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</si>
  <si>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</si>
  <si>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</si>
  <si>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</si>
  <si>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</si>
  <si>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</si>
  <si>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</si>
  <si>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</si>
  <si>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</si>
  <si>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</si>
  <si>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</si>
  <si>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</si>
  <si>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</si>
  <si>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</si>
  <si>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</si>
  <si>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</si>
  <si>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</si>
  <si>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</si>
  <si>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</si>
  <si>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</si>
  <si>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</si>
  <si>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</si>
  <si>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</si>
  <si>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</si>
  <si>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</si>
  <si>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</si>
  <si>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</si>
  <si>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</si>
  <si>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</si>
  <si>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</si>
  <si>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</si>
  <si>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</si>
  <si>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</si>
  <si>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</si>
  <si>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</si>
  <si>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</si>
  <si>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</si>
  <si>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</si>
  <si>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</si>
  <si>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</si>
  <si>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</si>
  <si>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</si>
  <si>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</si>
  <si>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</si>
  <si>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</si>
  <si>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</si>
  <si>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</si>
  <si>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</si>
  <si>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</si>
  <si>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</si>
  <si>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</si>
  <si>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</si>
  <si>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</si>
  <si>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</si>
  <si>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</si>
  <si>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</si>
  <si>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</si>
  <si>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</si>
  <si>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</si>
  <si>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</si>
  <si>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</si>
  <si>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</si>
  <si>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</si>
  <si>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</si>
  <si>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</si>
  <si>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</si>
  <si>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</si>
  <si>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</si>
  <si>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</si>
  <si>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</si>
  <si>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</si>
  <si>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</si>
  <si>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</si>
  <si>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</si>
  <si>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</si>
  <si>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</si>
  <si>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</si>
  <si>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</si>
  <si>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</si>
  <si>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</si>
  <si>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</si>
  <si>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</si>
  <si>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</si>
  <si>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</si>
  <si>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</si>
  <si>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</si>
  <si>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</si>
  <si>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</si>
  <si>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</si>
  <si>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</si>
  <si>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</si>
  <si>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</si>
  <si>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</si>
  <si>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</si>
  <si>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</si>
  <si>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</si>
  <si>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</si>
  <si>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</si>
  <si>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</si>
  <si>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</si>
  <si>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</si>
  <si>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</si>
  <si>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</si>
  <si>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</si>
  <si>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</si>
  <si>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</si>
  <si>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</si>
  <si>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</si>
  <si>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</si>
  <si>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</si>
  <si>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</si>
  <si>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</si>
  <si>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</si>
  <si>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</si>
  <si>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</si>
  <si>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</si>
  <si>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</si>
  <si>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</si>
  <si>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</si>
  <si>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</si>
  <si>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</si>
  <si>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</si>
  <si>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</si>
  <si>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</si>
  <si>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</si>
  <si>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</si>
  <si>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</si>
  <si>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</si>
  <si>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</si>
  <si>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</si>
  <si>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</si>
  <si>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</si>
  <si>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</si>
  <si>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</si>
  <si>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</si>
  <si>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</si>
  <si>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</si>
  <si>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</si>
  <si>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</si>
  <si>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</si>
  <si>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</si>
  <si>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</si>
  <si>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</si>
  <si>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</si>
  <si>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</si>
  <si>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</si>
  <si>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</si>
  <si>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</si>
  <si>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</si>
  <si>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</si>
  <si>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</si>
  <si>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</si>
  <si>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</si>
  <si>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</si>
  <si>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</si>
  <si>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</si>
  <si>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</si>
  <si>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</si>
  <si>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</si>
  <si>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</si>
  <si>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</si>
  <si>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</si>
  <si>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</si>
  <si>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</si>
  <si>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</si>
  <si>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</si>
  <si>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</si>
  <si>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</si>
  <si>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</si>
  <si>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</si>
  <si>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</si>
  <si>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</si>
  <si>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</si>
  <si>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</si>
  <si>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</si>
  <si>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</si>
  <si>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</si>
  <si>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</si>
  <si>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</si>
  <si>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</si>
  <si>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</si>
  <si>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</si>
  <si>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</si>
  <si>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</si>
  <si>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</si>
  <si>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</si>
  <si>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</si>
  <si>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</si>
  <si>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</si>
  <si>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</si>
  <si>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</si>
  <si>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</si>
  <si>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</si>
  <si>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</si>
  <si>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</si>
  <si>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</si>
  <si>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</si>
  <si>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</si>
  <si>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</si>
  <si>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</si>
  <si>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</si>
  <si>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</si>
  <si>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</si>
  <si>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</si>
  <si>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</si>
  <si>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</si>
  <si>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</si>
  <si>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</si>
  <si>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</si>
  <si>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</si>
  <si>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</si>
  <si>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</si>
  <si>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</si>
  <si>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</si>
  <si>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</si>
  <si>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</si>
  <si>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</si>
  <si>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</si>
  <si>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</si>
  <si>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</si>
  <si>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</si>
  <si>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</si>
  <si>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</si>
  <si>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</si>
  <si>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</si>
  <si>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</si>
  <si>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</si>
  <si>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</si>
  <si>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</si>
  <si>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</si>
  <si>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</si>
  <si>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</si>
  <si>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</si>
  <si>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</si>
  <si>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</si>
  <si>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</si>
  <si>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</si>
  <si>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</si>
  <si>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</si>
  <si>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</si>
  <si>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</si>
  <si>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</si>
  <si>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</si>
  <si>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</si>
  <si>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</si>
  <si>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</si>
  <si>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</si>
  <si>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</si>
  <si>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</si>
  <si>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</si>
  <si>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</si>
  <si>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</si>
  <si>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</si>
  <si>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</si>
  <si>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</si>
  <si>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</si>
  <si>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</si>
  <si>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</si>
  <si>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</si>
  <si>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</si>
  <si>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</si>
  <si>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</si>
  <si>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</si>
  <si>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</si>
  <si>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</si>
  <si>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</si>
  <si>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</si>
  <si>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</si>
  <si>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</si>
  <si>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</si>
  <si>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</si>
  <si>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</si>
  <si>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</si>
  <si>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</si>
  <si>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</si>
  <si>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</si>
  <si>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</si>
  <si>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</si>
  <si>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</si>
  <si>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</si>
  <si>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</si>
  <si>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</si>
  <si>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</si>
  <si>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</si>
  <si>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</si>
  <si>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</si>
  <si>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</si>
  <si>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</si>
  <si>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</si>
  <si>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</si>
  <si>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</si>
  <si>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</si>
  <si>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</si>
  <si>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</si>
  <si>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</si>
  <si>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</si>
  <si>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</si>
  <si>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</si>
  <si>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</si>
  <si>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</si>
  <si>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</si>
  <si>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</si>
  <si>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</si>
  <si>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</si>
  <si>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</si>
  <si>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</si>
  <si>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</si>
  <si>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</si>
  <si>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</si>
  <si>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</si>
  <si>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</si>
  <si>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</si>
  <si>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</si>
  <si>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</si>
  <si>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</si>
  <si>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</si>
  <si>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</si>
  <si>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</si>
  <si>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</si>
  <si>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</si>
  <si>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</si>
  <si>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</si>
  <si>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</si>
  <si>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</si>
  <si>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</si>
  <si>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</si>
  <si>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</si>
  <si>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</si>
  <si>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</si>
  <si>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</si>
  <si>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</si>
  <si>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</si>
  <si>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</si>
  <si>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</si>
  <si>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</si>
  <si>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</si>
  <si>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</si>
  <si>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</si>
  <si>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</si>
  <si>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</si>
  <si>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</si>
  <si>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</si>
  <si>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</si>
  <si>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</si>
  <si>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</si>
  <si>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</si>
  <si>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</si>
  <si>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</si>
  <si>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</si>
  <si>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</si>
  <si>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</si>
  <si>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</si>
  <si>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</si>
  <si>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</si>
  <si>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</si>
  <si>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</si>
  <si>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</si>
  <si>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</si>
  <si>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</si>
  <si>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</si>
  <si>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</si>
  <si>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</si>
  <si>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</si>
  <si>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</si>
  <si>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</si>
  <si>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</si>
  <si>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</si>
  <si>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</si>
  <si>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</si>
  <si>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</si>
  <si>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</si>
  <si>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</si>
  <si>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</si>
  <si>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</si>
  <si>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</si>
  <si>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</si>
  <si>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</si>
  <si>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</si>
  <si>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</si>
  <si>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</si>
  <si>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</si>
  <si>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</si>
  <si>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</si>
  <si>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</si>
  <si>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</si>
  <si>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</si>
  <si>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</si>
  <si>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</si>
  <si>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</si>
  <si>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</si>
  <si>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</si>
  <si>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</si>
  <si>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</si>
  <si>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</si>
  <si>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</si>
  <si>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</si>
  <si>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</si>
  <si>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</si>
  <si>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</si>
  <si>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</si>
  <si>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</si>
  <si>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</si>
  <si>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</si>
  <si>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</si>
  <si>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</si>
  <si>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</si>
  <si>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</si>
  <si>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</si>
  <si>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</si>
  <si>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</si>
  <si>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</si>
  <si>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</si>
  <si>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</si>
  <si>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</si>
  <si>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</si>
  <si>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</si>
  <si>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</si>
  <si>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</si>
  <si>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</si>
  <si>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</si>
  <si>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</si>
  <si>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</si>
  <si>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</si>
  <si>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</si>
  <si>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</si>
  <si>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</si>
  <si>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</si>
  <si>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</si>
  <si>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</si>
  <si>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</si>
  <si>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</si>
  <si>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</si>
  <si>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</si>
  <si>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</si>
  <si>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</si>
  <si>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</si>
  <si>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</si>
  <si>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</si>
  <si>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</si>
  <si>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</si>
  <si>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</si>
  <si>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</si>
  <si>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</si>
  <si>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</si>
  <si>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</si>
  <si>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</si>
  <si>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</si>
  <si>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</si>
  <si>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</si>
  <si>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</si>
  <si>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</si>
  <si>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</si>
  <si>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</si>
  <si>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</si>
  <si>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</si>
  <si>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</si>
  <si>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</si>
  <si>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</si>
  <si>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</si>
  <si>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</si>
  <si>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</si>
  <si>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</si>
  <si>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</si>
  <si>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</si>
  <si>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</si>
  <si>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</si>
  <si>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</si>
  <si>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</si>
  <si>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</si>
  <si>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</si>
  <si>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</si>
  <si>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</si>
  <si>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</si>
  <si>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</si>
  <si>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</si>
  <si>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</si>
  <si>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</si>
  <si>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</si>
  <si>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</si>
  <si>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</si>
  <si>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</si>
  <si>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</si>
  <si>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</si>
  <si>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</si>
  <si>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</si>
  <si>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</si>
  <si>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</si>
  <si>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</si>
  <si>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</si>
  <si>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</si>
  <si>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</si>
  <si>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</si>
  <si>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</si>
  <si>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</si>
  <si>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</si>
  <si>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</si>
  <si>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</si>
  <si>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</si>
  <si>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</si>
  <si>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</si>
  <si>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</si>
  <si>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</si>
  <si>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</si>
  <si>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</si>
  <si>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</si>
  <si>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</si>
  <si>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</si>
  <si>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</si>
  <si>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</si>
  <si>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</si>
  <si>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</si>
  <si>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</si>
  <si>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</si>
  <si>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</si>
  <si>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</si>
  <si>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</si>
  <si>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</si>
  <si>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</si>
  <si>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</si>
  <si>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</si>
  <si>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</si>
  <si>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</si>
  <si>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</si>
  <si>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</si>
  <si>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</si>
  <si>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</si>
  <si>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</si>
  <si>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</si>
  <si>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</si>
  <si>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</si>
  <si>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</si>
  <si>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</si>
  <si>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</si>
  <si>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</si>
  <si>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</si>
  <si>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</si>
  <si>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</si>
  <si>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</si>
  <si>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</si>
  <si>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</si>
  <si>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</si>
  <si>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</si>
  <si>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</si>
  <si>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</si>
  <si>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</si>
  <si>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</si>
  <si>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</si>
  <si>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</si>
  <si>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</si>
  <si>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</si>
  <si>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</si>
  <si>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</si>
  <si>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</si>
  <si>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</si>
  <si>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</si>
  <si>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</si>
  <si>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</si>
  <si>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</si>
  <si>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</si>
  <si>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</si>
  <si>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</si>
  <si>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</si>
  <si>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</si>
  <si>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</si>
  <si>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</si>
  <si>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</si>
  <si>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</si>
  <si>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</si>
  <si>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</si>
  <si>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</si>
  <si>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</si>
  <si>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</si>
  <si>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</si>
  <si>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</si>
  <si>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</si>
  <si>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</si>
  <si>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</si>
  <si>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</si>
  <si>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</si>
  <si>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</si>
  <si>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</si>
  <si>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</si>
  <si>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</si>
  <si>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</si>
  <si>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</si>
  <si>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</si>
  <si>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</si>
  <si>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</si>
  <si>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</si>
  <si>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</si>
  <si>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</si>
  <si>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</si>
  <si>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</si>
  <si>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</si>
  <si>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</si>
  <si>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</si>
  <si>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</si>
  <si>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</si>
  <si>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</si>
  <si>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</si>
  <si>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</si>
  <si>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</si>
  <si>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</si>
  <si>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</si>
  <si>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</si>
  <si>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</si>
  <si>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</si>
  <si>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</si>
  <si>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</si>
  <si>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</si>
  <si>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</si>
  <si>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</si>
  <si>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</si>
  <si>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</si>
  <si>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</si>
  <si>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</si>
  <si>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</si>
  <si>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</si>
  <si>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</si>
  <si>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</si>
  <si>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</si>
  <si>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</si>
  <si>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</si>
  <si>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</si>
  <si>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</si>
  <si>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</si>
  <si>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</si>
  <si>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</si>
  <si>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</si>
  <si>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</si>
  <si>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</si>
  <si>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</si>
  <si>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</si>
  <si>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</si>
  <si>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</si>
  <si>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</si>
  <si>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</si>
  <si>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</si>
  <si>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</si>
  <si>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</si>
  <si>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</si>
  <si>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</si>
  <si>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</si>
  <si>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</si>
  <si>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</si>
  <si>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</si>
  <si>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</si>
  <si>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</si>
  <si>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</si>
  <si>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</si>
  <si>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</si>
  <si>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</si>
  <si>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</si>
  <si>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</si>
  <si>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</si>
  <si>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</si>
  <si>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</si>
  <si>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</si>
  <si>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</si>
  <si>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</si>
  <si>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</si>
  <si>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</si>
  <si>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</si>
  <si>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</si>
  <si>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</si>
  <si>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</si>
  <si>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</si>
  <si>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</si>
  <si>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</si>
  <si>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</si>
  <si>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</si>
  <si>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</si>
  <si>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</si>
  <si>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</si>
  <si>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</si>
  <si>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</si>
  <si>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</si>
  <si>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</si>
  <si>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</si>
  <si>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</si>
  <si>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</si>
  <si>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</si>
  <si>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</si>
  <si>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</si>
  <si>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</si>
  <si>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</si>
  <si>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</si>
  <si>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</si>
  <si>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</si>
  <si>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</si>
  <si>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</si>
  <si>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</si>
  <si>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</si>
  <si>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</si>
  <si>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</si>
  <si>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</si>
  <si>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</si>
  <si>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</si>
  <si>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</si>
  <si>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</si>
  <si>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</si>
  <si>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</si>
  <si>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</si>
  <si>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</si>
  <si>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</si>
  <si>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</si>
  <si>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</si>
  <si>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</si>
  <si>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</si>
  <si>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</si>
  <si>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</si>
  <si>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</si>
  <si>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</si>
  <si>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</si>
  <si>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</si>
  <si>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</si>
  <si>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</si>
  <si>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</si>
  <si>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</si>
  <si>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</si>
  <si>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</si>
  <si>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</si>
  <si>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</si>
  <si>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</si>
  <si>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</si>
  <si>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</si>
  <si>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</si>
  <si>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</si>
  <si>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</si>
  <si>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</si>
  <si>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</si>
  <si>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</si>
  <si>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</si>
  <si>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</si>
  <si>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</si>
  <si>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</si>
  <si>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</si>
  <si>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</si>
  <si>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</si>
  <si>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</si>
  <si>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</si>
  <si>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</si>
  <si>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</si>
  <si>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</si>
  <si>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</si>
  <si>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</si>
  <si>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</si>
  <si>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</si>
  <si>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</si>
  <si>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</si>
  <si>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</si>
  <si>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</si>
  <si>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</si>
  <si>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</si>
  <si>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</si>
  <si>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</si>
  <si>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</si>
  <si>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</si>
  <si>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</si>
  <si>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</si>
  <si>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</si>
  <si>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</si>
  <si>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</si>
  <si>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</si>
  <si>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</si>
  <si>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</si>
  <si>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</si>
  <si>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</si>
  <si>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</si>
  <si>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</si>
  <si>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</si>
  <si>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</si>
  <si>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</si>
  <si>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</si>
  <si>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</si>
  <si>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</si>
  <si>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</si>
  <si>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</si>
  <si>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</si>
  <si>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</si>
  <si>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</si>
  <si>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</si>
  <si>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</si>
  <si>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</si>
  <si>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</si>
  <si>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</si>
  <si>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</si>
  <si>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</si>
  <si>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</si>
  <si>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</si>
  <si>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</si>
  <si>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</si>
  <si>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</si>
  <si>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</si>
  <si>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</si>
  <si>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</si>
  <si>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</si>
  <si>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</si>
  <si>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</si>
  <si>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</si>
  <si>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</si>
  <si>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</si>
  <si>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</si>
  <si>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</si>
  <si>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</si>
  <si>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</si>
  <si>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</si>
  <si>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</si>
  <si>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</si>
  <si>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</si>
  <si>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</si>
  <si>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</si>
  <si>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</si>
  <si>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</si>
  <si>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</si>
  <si>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</si>
  <si>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</si>
  <si>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</si>
  <si>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</si>
  <si>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</si>
  <si>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</si>
  <si>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</si>
  <si>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</si>
  <si>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</si>
  <si>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</si>
  <si>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</si>
  <si>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</si>
  <si>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</si>
  <si>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</si>
  <si>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</si>
  <si>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</si>
  <si>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</si>
  <si>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</si>
  <si>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</si>
  <si>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</si>
  <si>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</si>
  <si>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</si>
  <si>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</si>
  <si>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</si>
  <si>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</si>
  <si>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</si>
  <si>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</si>
  <si>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</si>
  <si>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</si>
  <si>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</si>
  <si>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</si>
  <si>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</si>
  <si>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</si>
  <si>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</si>
  <si>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</si>
  <si>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</si>
  <si>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</si>
  <si>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</si>
  <si>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</si>
  <si>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</si>
  <si>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</si>
  <si>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</si>
  <si>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</si>
  <si>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</si>
  <si>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</si>
  <si>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</si>
  <si>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</si>
  <si>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</si>
  <si>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</si>
  <si>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</si>
  <si>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</si>
  <si>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</si>
  <si>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</si>
  <si>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</si>
  <si>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</si>
  <si>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</si>
  <si>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</si>
  <si>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</si>
  <si>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</si>
  <si>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</si>
  <si>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</si>
  <si>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</si>
  <si>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</si>
  <si>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</si>
  <si>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</si>
  <si>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</si>
  <si>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</si>
  <si>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</si>
  <si>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</si>
  <si>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</si>
  <si>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</si>
  <si>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</si>
  <si>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</si>
  <si>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</si>
  <si>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</si>
  <si>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</si>
  <si>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</si>
  <si>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</si>
  <si>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</si>
  <si>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</si>
  <si>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</si>
  <si>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</si>
  <si>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</si>
  <si>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</si>
  <si>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</si>
  <si>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</si>
  <si>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</si>
  <si>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</si>
  <si>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</si>
  <si>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</si>
  <si>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</si>
  <si>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</si>
  <si>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</si>
  <si>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</si>
  <si>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</si>
  <si>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</si>
  <si>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</si>
  <si>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</si>
  <si>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</si>
  <si>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</si>
  <si>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</si>
  <si>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</si>
  <si>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</si>
  <si>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</si>
  <si>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</si>
  <si>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</si>
  <si>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</si>
  <si>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</si>
  <si>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</si>
  <si>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</si>
  <si>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</si>
  <si>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</si>
  <si>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</si>
  <si>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</si>
  <si>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</si>
  <si>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</si>
  <si>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</si>
  <si>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</si>
  <si>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</si>
  <si>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</si>
  <si>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</si>
  <si>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</si>
  <si>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</si>
  <si>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</si>
  <si>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</si>
  <si>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</si>
  <si>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</si>
  <si>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</si>
  <si>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</si>
  <si>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</si>
  <si>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</si>
  <si>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</si>
  <si>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</si>
  <si>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</si>
  <si>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</si>
  <si>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</si>
  <si>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</si>
  <si>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</si>
  <si>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</si>
  <si>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</si>
  <si>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</si>
  <si>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</si>
  <si>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</si>
  <si>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</si>
  <si>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</si>
  <si>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</si>
  <si>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</si>
  <si>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</si>
  <si>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</si>
  <si>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</si>
  <si>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</si>
  <si>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</si>
  <si>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</si>
  <si>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</si>
  <si>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</si>
  <si>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</si>
  <si>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</si>
  <si>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</si>
  <si>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</si>
  <si>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</si>
  <si>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</si>
  <si>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</si>
  <si>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</si>
  <si>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</si>
  <si>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</si>
  <si>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</si>
  <si>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</si>
  <si>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</si>
  <si>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</si>
  <si>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</si>
  <si>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</si>
  <si>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</si>
  <si>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</si>
  <si>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</si>
  <si>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</si>
  <si>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</si>
  <si>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</si>
  <si>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</si>
  <si>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</si>
  <si>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</si>
  <si>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</si>
  <si>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</si>
  <si>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</si>
  <si>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</si>
  <si>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</si>
  <si>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</si>
  <si>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</si>
  <si>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</si>
  <si>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</si>
  <si>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</si>
  <si>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</si>
  <si>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</si>
  <si>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</si>
  <si>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</si>
  <si>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</si>
  <si>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</si>
  <si>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</si>
  <si>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</si>
  <si>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</si>
  <si>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</si>
  <si>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</si>
  <si>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</si>
  <si>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</si>
  <si>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</si>
  <si>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</si>
  <si>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</si>
  <si>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</si>
  <si>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</si>
  <si>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</si>
  <si>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</si>
  <si>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</si>
  <si>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</si>
  <si>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</si>
  <si>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</si>
  <si>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</si>
  <si>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</si>
  <si>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</si>
  <si>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</si>
  <si>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</si>
  <si>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</si>
  <si>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</si>
  <si>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</si>
  <si>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</si>
  <si>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</si>
  <si>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</si>
  <si>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</si>
  <si>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</si>
  <si>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</si>
  <si>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</si>
  <si>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</si>
  <si>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</si>
  <si>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</si>
  <si>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</si>
  <si>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</si>
  <si>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</si>
  <si>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</si>
  <si>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</si>
  <si>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</si>
  <si>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</si>
  <si>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</si>
  <si>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</si>
  <si>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</si>
  <si>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</si>
  <si>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</si>
  <si>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</si>
  <si>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</si>
  <si>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</si>
  <si>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</si>
  <si>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</si>
  <si>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</si>
  <si>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</si>
  <si>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</si>
  <si>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</si>
  <si>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</si>
  <si>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</si>
  <si>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</si>
  <si>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</si>
  <si>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</si>
  <si>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</si>
  <si>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</si>
  <si>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</si>
  <si>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</si>
  <si>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</si>
  <si>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</si>
  <si>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</si>
  <si>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</si>
  <si>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</si>
  <si>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</si>
  <si>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</si>
  <si>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</si>
  <si>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</si>
  <si>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</si>
  <si>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</si>
  <si>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</si>
  <si>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</si>
  <si>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</si>
  <si>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</si>
  <si>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</si>
  <si>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</si>
  <si>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</si>
  <si>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</si>
  <si>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</si>
  <si>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</si>
  <si>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</si>
  <si>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</si>
  <si>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</si>
  <si>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</si>
  <si>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</si>
  <si>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</si>
  <si>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</si>
  <si>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</si>
  <si>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</si>
  <si>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</si>
  <si>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</si>
  <si>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</si>
  <si>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</si>
  <si>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</si>
  <si>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</si>
  <si>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</si>
  <si>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</si>
  <si>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</si>
  <si>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</si>
  <si>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</si>
  <si>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</si>
  <si>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</si>
  <si>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</si>
  <si>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</si>
  <si>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</si>
  <si>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</si>
  <si>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</si>
  <si>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</si>
  <si>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</si>
  <si>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</si>
  <si>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</si>
  <si>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</si>
  <si>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</si>
  <si>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</si>
  <si>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</si>
  <si>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</si>
  <si>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</si>
  <si>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</si>
  <si>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</si>
  <si>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</si>
  <si>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</si>
  <si>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</si>
  <si>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</si>
  <si>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</si>
  <si>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</si>
  <si>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</si>
  <si>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</si>
  <si>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</si>
  <si>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</si>
  <si>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</si>
  <si>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</si>
  <si>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</si>
  <si>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</si>
  <si>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</si>
  <si>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</si>
  <si>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</si>
  <si>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</si>
  <si>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</si>
  <si>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</si>
  <si>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</si>
  <si>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</si>
  <si>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</si>
  <si>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</si>
  <si>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</si>
  <si>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</si>
  <si>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</si>
  <si>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</si>
  <si>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</si>
  <si>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</si>
  <si>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</si>
  <si>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</si>
  <si>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</si>
  <si>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</si>
  <si>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</si>
  <si>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</si>
  <si>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</si>
  <si>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</si>
  <si>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</si>
  <si>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</si>
  <si>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</si>
  <si>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</si>
  <si>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</si>
  <si>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</si>
  <si>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</si>
  <si>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</si>
  <si>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</si>
  <si>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</si>
  <si>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</si>
  <si>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</si>
  <si>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</si>
  <si>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</si>
  <si>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</si>
  <si>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</si>
  <si>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</si>
  <si>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</si>
  <si>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</si>
  <si>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</si>
  <si>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</si>
  <si>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</si>
  <si>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</si>
  <si>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</si>
  <si>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</si>
  <si>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</si>
  <si>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</si>
  <si>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</si>
  <si>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</si>
  <si>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</si>
  <si>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</si>
  <si>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</si>
  <si>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</si>
  <si>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</si>
  <si>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</si>
  <si>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</si>
  <si>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</si>
  <si>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</si>
  <si>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</si>
  <si>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</si>
  <si>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</si>
  <si>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</si>
  <si>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</si>
  <si>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</si>
  <si>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</si>
  <si>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</si>
  <si>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</si>
  <si>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</si>
  <si>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</si>
  <si>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</si>
  <si>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</si>
  <si>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</si>
  <si>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</si>
  <si>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</si>
  <si>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</si>
  <si>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</si>
  <si>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</si>
  <si>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</si>
  <si>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</si>
  <si>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</si>
  <si>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</si>
  <si>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</si>
  <si>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</si>
  <si>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</si>
  <si>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</si>
  <si>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</si>
  <si>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</si>
  <si>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</si>
  <si>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</si>
  <si>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</si>
  <si>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</si>
  <si>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</si>
  <si>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</si>
  <si>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</si>
  <si>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</si>
  <si>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</si>
  <si>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</si>
  <si>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</si>
  <si>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</si>
  <si>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</si>
  <si>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</si>
  <si>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</si>
  <si>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</si>
  <si>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</si>
  <si>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</si>
  <si>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</si>
  <si>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</si>
  <si>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</si>
  <si>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</si>
  <si>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</si>
  <si>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</si>
  <si>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</si>
  <si>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</si>
  <si>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</si>
  <si>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</si>
  <si>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</si>
  <si>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</si>
  <si>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</si>
  <si>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</si>
  <si>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</si>
  <si>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</si>
  <si>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</si>
  <si>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</si>
  <si>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</si>
  <si>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</si>
  <si>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</si>
  <si>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</si>
  <si>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</si>
  <si>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</si>
  <si>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</si>
  <si>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</si>
  <si>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</si>
  <si>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</si>
  <si>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</si>
  <si>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</si>
  <si>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</si>
  <si>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</si>
  <si>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</si>
  <si>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</si>
  <si>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</si>
  <si>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</si>
  <si>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</si>
  <si>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</si>
  <si>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</si>
  <si>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</si>
  <si>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</si>
  <si>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</si>
  <si>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</si>
  <si>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</si>
  <si>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</si>
  <si>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</si>
  <si>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</si>
  <si>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</si>
  <si>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</si>
  <si>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</si>
  <si>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</si>
  <si>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</si>
  <si>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</si>
  <si>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</si>
  <si>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</si>
  <si>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</si>
  <si>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</si>
  <si>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</si>
  <si>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</si>
  <si>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</si>
  <si>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</si>
  <si>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</si>
  <si>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</si>
  <si>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</si>
  <si>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</si>
  <si>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</si>
  <si>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</si>
  <si>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</si>
  <si>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</si>
  <si>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</si>
  <si>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</si>
  <si>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</si>
  <si>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</si>
  <si>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</si>
  <si>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</si>
  <si>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</si>
  <si>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</si>
  <si>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</si>
  <si>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</si>
  <si>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</si>
  <si>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</si>
  <si>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</si>
  <si>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</si>
  <si>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</si>
  <si>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</si>
  <si>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</si>
  <si>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</si>
  <si>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</si>
  <si>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</si>
  <si>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</si>
  <si>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</si>
  <si>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</si>
  <si>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</si>
  <si>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</si>
  <si>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</si>
  <si>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</si>
  <si>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</si>
  <si>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</si>
  <si>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</si>
  <si>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</si>
  <si>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</si>
  <si>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</si>
  <si>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</si>
  <si>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</si>
  <si>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</si>
  <si>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</si>
  <si>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</si>
  <si>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</si>
  <si>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</si>
  <si>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</si>
  <si>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</si>
  <si>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</si>
  <si>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</si>
  <si>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</si>
  <si>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</si>
  <si>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</si>
  <si>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</si>
  <si>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</si>
  <si>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</si>
  <si>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</si>
  <si>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</si>
  <si>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</si>
  <si>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</si>
  <si>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</si>
  <si>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</si>
  <si>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</si>
  <si>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</si>
  <si>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</si>
  <si>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</si>
  <si>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</si>
  <si>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</si>
  <si>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</si>
  <si>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</si>
  <si>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</si>
  <si>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</si>
  <si>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</si>
  <si>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</si>
  <si>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</si>
  <si>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</si>
  <si>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</si>
  <si>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</si>
  <si>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</si>
  <si>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</si>
  <si>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</si>
  <si>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</si>
  <si>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</si>
  <si>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</si>
  <si>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</si>
  <si>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</si>
  <si>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</si>
  <si>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</si>
  <si>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</si>
  <si>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</si>
  <si>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</si>
  <si>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</si>
  <si>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</si>
  <si>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</si>
  <si>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</si>
  <si>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</si>
  <si>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</si>
  <si>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</si>
  <si>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</si>
  <si>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</si>
  <si>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</si>
  <si>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</si>
  <si>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</si>
  <si>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</si>
  <si>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</si>
  <si>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</si>
  <si>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</si>
  <si>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</si>
  <si>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</si>
  <si>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</si>
  <si>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</si>
  <si>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</si>
  <si>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</si>
  <si>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</si>
  <si>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</si>
  <si>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</si>
  <si>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</si>
  <si>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</si>
  <si>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</si>
  <si>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</si>
  <si>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</si>
  <si>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</si>
  <si>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</si>
  <si>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</si>
  <si>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</si>
  <si>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</si>
  <si>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</si>
  <si>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</si>
  <si>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</si>
  <si>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</si>
  <si>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</si>
  <si>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</si>
  <si>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</si>
  <si>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</si>
  <si>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</si>
  <si>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</si>
  <si>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</si>
  <si>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</si>
  <si>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</si>
  <si>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</si>
  <si>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</si>
  <si>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</si>
  <si>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</si>
  <si>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</si>
  <si>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</si>
  <si>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</si>
  <si>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</si>
  <si>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</si>
  <si>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</si>
  <si>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</si>
  <si>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</si>
  <si>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</si>
  <si>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</si>
  <si>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</si>
  <si>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</si>
  <si>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</si>
  <si>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</si>
  <si>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</si>
  <si>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</si>
  <si>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</si>
  <si>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</si>
  <si>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</si>
  <si>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</si>
  <si>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</si>
  <si>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</si>
  <si>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</si>
  <si>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</si>
  <si>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</si>
  <si>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</si>
  <si>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</si>
  <si>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</si>
  <si>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</si>
  <si>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</si>
  <si>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</si>
  <si>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</si>
  <si>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</si>
  <si>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</si>
  <si>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</si>
  <si>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</si>
  <si>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</si>
  <si>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</si>
  <si>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</si>
  <si>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</si>
  <si>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</si>
  <si>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</si>
  <si>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</si>
  <si>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</si>
  <si>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</si>
  <si>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</si>
  <si>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</si>
  <si>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</si>
  <si>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</si>
  <si>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</si>
  <si>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</si>
  <si>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</si>
  <si>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</si>
  <si>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</si>
  <si>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</si>
  <si>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</si>
  <si>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</si>
  <si>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</si>
  <si>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</si>
  <si>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</si>
  <si>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</si>
  <si>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</si>
  <si>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</si>
  <si>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</si>
  <si>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</si>
  <si>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</si>
  <si>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</si>
  <si>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</si>
  <si>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</si>
  <si>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</si>
  <si>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</si>
  <si>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</si>
  <si>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</si>
  <si>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</si>
  <si>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</si>
  <si>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</si>
  <si>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</si>
  <si>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</si>
  <si>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</si>
  <si>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</si>
  <si>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</si>
  <si>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</si>
  <si>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</si>
  <si>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</si>
  <si>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</si>
  <si>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</si>
  <si>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</si>
  <si>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</si>
  <si>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</si>
  <si>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</si>
  <si>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</si>
  <si>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</si>
  <si>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</si>
  <si>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</si>
  <si>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</si>
  <si>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</si>
  <si>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</si>
  <si>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</si>
  <si>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</si>
  <si>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</si>
  <si>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</si>
  <si>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</si>
  <si>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</si>
  <si>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</si>
  <si>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</si>
  <si>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</si>
  <si>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</si>
  <si>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</si>
  <si>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</si>
  <si>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</si>
  <si>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</si>
  <si>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</si>
  <si>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</si>
  <si>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</si>
  <si>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</si>
  <si>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</si>
  <si>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</si>
  <si>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</si>
  <si>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</si>
  <si>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</si>
  <si>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</si>
  <si>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</si>
  <si>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</si>
  <si>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</si>
  <si>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</si>
  <si>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</si>
  <si>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</si>
  <si>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</si>
  <si>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</si>
  <si>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</si>
  <si>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</si>
  <si>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</si>
  <si>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</si>
  <si>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</si>
  <si>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</si>
  <si>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</si>
  <si>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</si>
  <si>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</si>
  <si>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</si>
  <si>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</si>
  <si>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</si>
  <si>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</si>
  <si>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</si>
  <si>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</si>
  <si>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</si>
  <si>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</si>
  <si>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</si>
  <si>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</si>
  <si>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</si>
  <si>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</si>
  <si>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</si>
  <si>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</si>
  <si>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</si>
  <si>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</si>
  <si>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</si>
  <si>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</si>
  <si>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</si>
  <si>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</si>
  <si>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</si>
  <si>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</si>
  <si>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</si>
  <si>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</si>
  <si>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</si>
  <si>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</si>
  <si>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</si>
  <si>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</si>
  <si>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</si>
  <si>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</si>
  <si>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</si>
  <si>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</si>
  <si>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</si>
  <si>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</si>
  <si>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</si>
  <si>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</si>
  <si>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</si>
  <si>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</si>
  <si>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</si>
  <si>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</si>
  <si>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</si>
  <si>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</si>
  <si>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</si>
  <si>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</si>
  <si>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</si>
  <si>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</si>
  <si>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</si>
  <si>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</si>
  <si>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</si>
  <si>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</si>
  <si>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</si>
  <si>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</si>
  <si>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</si>
  <si>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</si>
  <si>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</si>
  <si>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</si>
  <si>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</si>
  <si>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</si>
  <si>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</si>
  <si>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</si>
  <si>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</si>
  <si>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</si>
  <si>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</si>
  <si>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</si>
  <si>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</si>
  <si>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</si>
  <si>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</si>
  <si>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</si>
  <si>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</si>
  <si>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</si>
  <si>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</si>
  <si>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</si>
  <si>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</si>
  <si>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</si>
  <si>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</si>
  <si>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</si>
  <si>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</si>
  <si>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</si>
  <si>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</si>
  <si>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</si>
  <si>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</si>
  <si>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</si>
  <si>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</si>
  <si>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</si>
  <si>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</si>
  <si>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</si>
  <si>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</si>
  <si>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</si>
  <si>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</si>
  <si>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</si>
  <si>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</si>
  <si>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</si>
  <si>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</si>
  <si>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</si>
  <si>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</si>
  <si>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</si>
  <si>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</si>
  <si>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</si>
  <si>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</si>
  <si>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</si>
  <si>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</si>
  <si>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</si>
  <si>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</si>
  <si>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</si>
  <si>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</si>
  <si>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</si>
  <si>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</si>
  <si>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</si>
  <si>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</si>
  <si>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</si>
  <si>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</si>
  <si>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</si>
  <si>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</si>
  <si>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</si>
  <si>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</si>
  <si>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</si>
  <si>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</si>
  <si>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</si>
  <si>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</si>
  <si>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</si>
  <si>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</si>
  <si>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</si>
  <si>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</si>
  <si>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</si>
  <si>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</si>
  <si>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</si>
  <si>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</si>
  <si>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</si>
  <si>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</si>
  <si>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</si>
  <si>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</si>
  <si>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</si>
  <si>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</si>
  <si>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</si>
  <si>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</si>
  <si>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</si>
  <si>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</si>
  <si>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</si>
  <si>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</si>
  <si>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</si>
  <si>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</si>
  <si>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</si>
  <si>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</si>
  <si>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</si>
  <si>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</si>
  <si>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</si>
  <si>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</si>
  <si>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</si>
  <si>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</si>
  <si>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</si>
  <si>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</si>
  <si>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</si>
  <si>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</si>
  <si>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</si>
  <si>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</si>
  <si>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</si>
  <si>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</si>
  <si>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</si>
  <si>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</si>
  <si>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</si>
  <si>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</si>
  <si>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</si>
  <si>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</si>
  <si>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</si>
  <si>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</si>
  <si>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</si>
  <si>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</si>
  <si>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</si>
  <si>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</si>
  <si>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</si>
  <si>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</si>
  <si>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</si>
  <si>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</si>
  <si>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</si>
  <si>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</si>
  <si>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</si>
  <si>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</si>
  <si>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</si>
  <si>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</si>
  <si>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</si>
  <si>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</si>
  <si>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</si>
  <si>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</si>
  <si>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</si>
  <si>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</si>
  <si>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</si>
  <si>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</si>
  <si>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</si>
  <si>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</si>
  <si>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</si>
  <si>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</si>
  <si>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</si>
  <si>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</si>
  <si>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</si>
  <si>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</si>
  <si>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</si>
  <si>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</si>
  <si>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</si>
  <si>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</si>
  <si>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</si>
  <si>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</si>
  <si>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</si>
  <si>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</si>
  <si>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</si>
  <si>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</si>
  <si>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</si>
  <si>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</si>
  <si>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</si>
  <si>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</si>
  <si>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</si>
  <si>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</si>
  <si>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</si>
  <si>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</si>
  <si>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</si>
  <si>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</si>
  <si>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</si>
  <si>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</si>
  <si>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</si>
  <si>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</si>
  <si>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</si>
  <si>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</si>
  <si>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</si>
  <si>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</si>
  <si>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</si>
  <si>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</si>
  <si>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</si>
  <si>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</si>
  <si>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</si>
  <si>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</si>
  <si>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</si>
  <si>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</si>
  <si>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</si>
  <si>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</si>
  <si>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</si>
  <si>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</si>
  <si>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</si>
  <si>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</si>
  <si>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</si>
  <si>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</si>
  <si>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</si>
  <si>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</si>
  <si>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</si>
  <si>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</si>
  <si>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</si>
  <si>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</si>
  <si>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</si>
  <si>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</si>
  <si>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</si>
  <si>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</si>
  <si>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</si>
  <si>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</si>
  <si>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</si>
  <si>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</si>
  <si>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</si>
  <si>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</si>
  <si>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</si>
  <si>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</si>
  <si>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</si>
  <si>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</si>
  <si>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</si>
  <si>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</si>
  <si>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</si>
  <si>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</si>
  <si>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</si>
  <si>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</si>
  <si>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</si>
  <si>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</si>
  <si>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</si>
  <si>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</si>
  <si>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</si>
  <si>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</si>
  <si>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</si>
  <si>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</si>
  <si>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</si>
  <si>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</si>
  <si>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</si>
  <si>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</si>
  <si>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</si>
  <si>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</si>
  <si>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</si>
  <si>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</si>
  <si>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</si>
  <si>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</si>
  <si>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</si>
  <si>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</si>
  <si>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</si>
  <si>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</si>
  <si>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</si>
  <si>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</si>
  <si>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</si>
  <si>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</si>
  <si>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</si>
  <si>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</si>
  <si>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</si>
  <si>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</si>
  <si>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</si>
  <si>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</si>
  <si>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</si>
  <si>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</si>
  <si>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</si>
  <si>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</si>
  <si>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</si>
  <si>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</si>
  <si>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</si>
  <si>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</si>
  <si>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</si>
  <si>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</si>
  <si>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</si>
  <si>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</si>
  <si>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</si>
  <si>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</si>
  <si>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</si>
  <si>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</si>
  <si>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</si>
  <si>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</si>
  <si>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</si>
  <si>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</si>
  <si>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</si>
  <si>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</si>
  <si>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</si>
  <si>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</si>
  <si>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</si>
  <si>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</si>
  <si>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</si>
  <si>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</si>
  <si>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</si>
  <si>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</si>
  <si>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</si>
  <si>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</si>
  <si>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</si>
  <si>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</si>
  <si>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</si>
  <si>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</si>
  <si>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</si>
  <si>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</si>
  <si>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</si>
  <si>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</si>
  <si>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</si>
  <si>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</si>
  <si>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</si>
  <si>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</si>
  <si>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</si>
  <si>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</si>
  <si>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</si>
  <si>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</si>
  <si>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</si>
  <si>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</si>
  <si>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</si>
  <si>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</si>
  <si>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</si>
  <si>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</si>
  <si>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</si>
  <si>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</si>
  <si>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</si>
  <si>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</si>
  <si>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</si>
  <si>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</si>
  <si>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</si>
  <si>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</si>
  <si>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</si>
  <si>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</si>
  <si>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</si>
  <si>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</si>
  <si>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</si>
  <si>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</si>
  <si>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</si>
  <si>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</si>
  <si>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</si>
  <si>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</si>
  <si>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</si>
  <si>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</si>
  <si>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</si>
  <si>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</si>
  <si>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</si>
  <si>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</si>
  <si>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</si>
  <si>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</si>
  <si>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</si>
  <si>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</si>
  <si>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</si>
  <si>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</si>
  <si>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</si>
  <si>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</si>
  <si>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</si>
  <si>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</si>
  <si>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</si>
  <si>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</si>
  <si>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</si>
  <si>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</si>
  <si>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</si>
  <si>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</si>
  <si>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</si>
  <si>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</si>
  <si>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</si>
  <si>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</si>
  <si>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</si>
  <si>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</si>
  <si>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</si>
  <si>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</si>
  <si>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</si>
  <si>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</si>
  <si>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</si>
  <si>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</si>
  <si>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</si>
  <si>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</si>
  <si>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</si>
  <si>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</si>
  <si>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</si>
  <si>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</si>
  <si>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</si>
  <si>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</si>
  <si>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</si>
  <si>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</si>
  <si>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</si>
  <si>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</si>
  <si>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</si>
  <si>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</si>
  <si>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</si>
  <si>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</si>
  <si>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</si>
  <si>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</si>
  <si>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</si>
  <si>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</si>
  <si>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</si>
  <si>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</si>
  <si>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</si>
  <si>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</si>
  <si>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</si>
  <si>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</si>
  <si>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</si>
  <si>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</si>
  <si>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</si>
  <si>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</si>
  <si>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</si>
  <si>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</si>
  <si>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</si>
  <si>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</si>
  <si>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</si>
  <si>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</si>
  <si>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</si>
  <si>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</si>
  <si>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</si>
  <si>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</si>
  <si>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</si>
  <si>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</si>
  <si>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</si>
  <si>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</si>
  <si>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</si>
  <si>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</si>
  <si>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</si>
  <si>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</si>
  <si>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</si>
  <si>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</si>
  <si>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</si>
  <si>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</si>
  <si>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</si>
  <si>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</si>
  <si>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</si>
  <si>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</si>
  <si>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</si>
  <si>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</si>
  <si>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</si>
  <si>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</si>
  <si>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</si>
  <si>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</si>
  <si>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</si>
  <si>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</si>
  <si>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</si>
  <si>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</si>
  <si>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</si>
  <si>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</si>
  <si>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</si>
  <si>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</si>
  <si>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</si>
  <si>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</si>
  <si>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</si>
  <si>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</si>
  <si>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</si>
  <si>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</si>
  <si>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</si>
  <si>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</si>
  <si>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</si>
  <si>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</si>
  <si>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</si>
  <si>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</si>
  <si>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</si>
  <si>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</si>
  <si>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</si>
  <si>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</si>
  <si>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</si>
  <si>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</si>
  <si>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</si>
  <si>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</si>
  <si>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</si>
  <si>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</si>
  <si>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</si>
  <si>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</si>
  <si>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</si>
  <si>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</si>
  <si>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</si>
  <si>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</si>
  <si>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</si>
  <si>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</si>
  <si>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</si>
  <si>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</si>
  <si>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</si>
  <si>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</si>
  <si>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</si>
  <si>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</si>
  <si>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</si>
  <si>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</si>
  <si>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</si>
  <si>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</si>
  <si>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</si>
  <si>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</si>
  <si>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</si>
  <si>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</si>
  <si>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</si>
  <si>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</si>
  <si>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</si>
  <si>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</si>
  <si>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</si>
  <si>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</si>
  <si>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</si>
  <si>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</si>
  <si>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</si>
  <si>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</si>
  <si>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</si>
  <si>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</si>
  <si>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</si>
  <si>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</si>
  <si>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</si>
  <si>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</si>
  <si>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</si>
  <si>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</si>
  <si>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</si>
  <si>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</si>
  <si>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</si>
  <si>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</si>
  <si>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</si>
  <si>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</si>
  <si>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</si>
  <si>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</si>
  <si>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</si>
  <si>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</si>
  <si>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</si>
  <si>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</si>
  <si>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</si>
  <si>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</si>
  <si>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</si>
  <si>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</si>
  <si>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</si>
  <si>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</si>
  <si>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</si>
  <si>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</si>
  <si>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</si>
  <si>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</si>
  <si>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</si>
  <si>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</si>
  <si>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</si>
  <si>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</si>
  <si>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</si>
  <si>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</si>
  <si>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</si>
  <si>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</si>
  <si>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</si>
  <si>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</si>
  <si>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</si>
  <si>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</si>
  <si>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</si>
  <si>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</si>
  <si>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</si>
  <si>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</si>
  <si>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</si>
  <si>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</si>
  <si>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</si>
  <si>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</si>
  <si>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</si>
  <si>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</si>
  <si>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</si>
  <si>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</si>
  <si>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</si>
  <si>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</si>
  <si>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</si>
  <si>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</si>
  <si>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</si>
  <si>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</si>
  <si>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</si>
  <si>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</si>
  <si>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</si>
  <si>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</si>
  <si>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</si>
  <si>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</si>
  <si>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</si>
  <si>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</si>
  <si>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</si>
  <si>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</si>
  <si>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</si>
  <si>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</si>
  <si>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</si>
  <si>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</si>
  <si>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</si>
  <si>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</si>
  <si>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</si>
  <si>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</si>
  <si>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</si>
  <si>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</si>
  <si>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</si>
  <si>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</si>
  <si>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</si>
  <si>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</si>
  <si>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</si>
  <si>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</si>
  <si>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</si>
  <si>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</si>
  <si>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</si>
  <si>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</si>
  <si>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</si>
  <si>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</si>
  <si>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</si>
  <si>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</si>
  <si>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</si>
  <si>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</si>
  <si>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</si>
  <si>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</si>
  <si>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</si>
  <si>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</si>
  <si>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</si>
  <si>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</si>
  <si>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</si>
  <si>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</si>
  <si>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</si>
  <si>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</si>
  <si>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</si>
  <si>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</si>
  <si>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</si>
  <si>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</si>
  <si>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</si>
  <si>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</si>
  <si>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</si>
  <si>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</si>
  <si>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</si>
  <si>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</si>
  <si>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</si>
  <si>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</si>
  <si>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</si>
  <si>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</si>
  <si>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</si>
  <si>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</si>
  <si>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</si>
  <si>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</si>
  <si>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</si>
  <si>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</si>
  <si>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</si>
  <si>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</si>
  <si>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</si>
  <si>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</si>
  <si>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</si>
  <si>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</si>
  <si>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</si>
  <si>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</si>
  <si>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</si>
  <si>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</si>
  <si>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</si>
  <si>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</si>
  <si>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</si>
  <si>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</si>
  <si>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</si>
  <si>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</si>
  <si>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</si>
  <si>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</si>
  <si>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</si>
  <si>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</si>
  <si>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</si>
  <si>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</si>
  <si>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</si>
  <si>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</si>
  <si>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</si>
  <si>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</si>
  <si>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</si>
  <si>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</si>
  <si>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</si>
  <si>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</si>
  <si>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</si>
  <si>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</si>
  <si>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</si>
  <si>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</si>
  <si>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</si>
  <si>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</si>
  <si>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</si>
  <si>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</si>
  <si>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</si>
  <si>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</si>
  <si>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</si>
  <si>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</si>
  <si>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</si>
  <si>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</si>
  <si>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</si>
  <si>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</si>
  <si>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</si>
  <si>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</si>
  <si>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</si>
  <si>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</si>
  <si>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</si>
  <si>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</si>
  <si>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</si>
  <si>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</si>
  <si>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</si>
  <si>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</si>
  <si>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</si>
  <si>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</si>
  <si>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</si>
  <si>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</si>
  <si>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</si>
  <si>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</si>
  <si>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</si>
  <si>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</si>
  <si>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</si>
  <si>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</si>
  <si>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</si>
  <si>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</si>
  <si>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</si>
  <si>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</si>
  <si>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</si>
  <si>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</si>
  <si>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</si>
  <si>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</si>
  <si>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</si>
  <si>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</si>
  <si>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</si>
  <si>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</si>
  <si>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</si>
  <si>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</si>
  <si>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</si>
  <si>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</si>
  <si>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</si>
  <si>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</si>
  <si>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</si>
  <si>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</si>
  <si>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</si>
  <si>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</si>
  <si>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</si>
  <si>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</si>
  <si>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</si>
  <si>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</si>
  <si>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</si>
  <si>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</si>
  <si>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</si>
  <si>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</si>
  <si>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</si>
  <si>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</si>
  <si>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</si>
  <si>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</si>
  <si>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</si>
  <si>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</si>
  <si>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</si>
  <si>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</si>
  <si>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</si>
  <si>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</si>
  <si>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</si>
  <si>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</si>
  <si>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</si>
  <si>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</si>
  <si>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</si>
  <si>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</si>
  <si>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</si>
  <si>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</si>
  <si>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</si>
  <si>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</si>
  <si>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</si>
  <si>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</si>
  <si>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</si>
  <si>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</si>
  <si>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</si>
  <si>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</si>
  <si>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</si>
  <si>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</si>
  <si>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</si>
  <si>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</si>
  <si>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</si>
  <si>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</si>
  <si>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</si>
  <si>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</si>
  <si>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</si>
  <si>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</si>
  <si>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</si>
  <si>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</si>
  <si>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</si>
  <si>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</si>
  <si>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</si>
  <si>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</si>
  <si>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</si>
  <si>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</si>
  <si>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</si>
  <si>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</si>
  <si>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</si>
  <si>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</si>
  <si>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</si>
  <si>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</si>
  <si>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</si>
  <si>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</si>
  <si>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</si>
  <si>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</si>
  <si>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</si>
  <si>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</si>
  <si>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</si>
  <si>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</si>
  <si>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</si>
  <si>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</si>
  <si>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</si>
  <si>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</si>
  <si>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</si>
  <si>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</si>
  <si>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</si>
  <si>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</si>
  <si>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</si>
  <si>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</si>
  <si>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</si>
  <si>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</si>
  <si>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</si>
  <si>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</si>
  <si>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</si>
  <si>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</si>
  <si>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</si>
  <si>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</si>
  <si>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</si>
  <si>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</si>
  <si>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</si>
  <si>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</si>
  <si>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</si>
  <si>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</si>
  <si>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</si>
  <si>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</si>
  <si>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</si>
  <si>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</si>
  <si>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</si>
  <si>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</si>
  <si>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</si>
  <si>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</si>
  <si>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</si>
  <si>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</si>
  <si>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</si>
  <si>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</si>
  <si>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</si>
  <si>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</si>
  <si>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</si>
  <si>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</si>
  <si>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</si>
  <si>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</si>
  <si>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</si>
  <si>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</si>
  <si>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</si>
  <si>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</si>
  <si>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</si>
  <si>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</si>
  <si>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</si>
  <si>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</si>
  <si>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</si>
  <si>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</si>
  <si>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</si>
  <si>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</si>
  <si>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</si>
  <si>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</si>
  <si>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</si>
  <si>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</si>
  <si>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</si>
  <si>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</si>
  <si>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</si>
  <si>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</si>
  <si>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</si>
  <si>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</si>
  <si>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</si>
  <si>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</si>
  <si>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</si>
  <si>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</si>
  <si>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</si>
  <si>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</si>
  <si>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</si>
  <si>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</si>
  <si>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</si>
  <si>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</si>
  <si>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</si>
  <si>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</si>
  <si>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</si>
  <si>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</si>
  <si>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</si>
  <si>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</si>
  <si>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</si>
  <si>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</si>
  <si>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</si>
  <si>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</si>
  <si>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</si>
  <si>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</si>
  <si>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</si>
  <si>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</si>
  <si>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</si>
  <si>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</si>
  <si>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</si>
  <si>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</si>
  <si>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</si>
  <si>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</si>
  <si>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</si>
  <si>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</si>
  <si>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</si>
  <si>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</si>
  <si>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</si>
  <si>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</si>
  <si>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</si>
  <si>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</si>
  <si>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</si>
  <si>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</si>
  <si>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</si>
  <si>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</si>
  <si>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</si>
  <si>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</si>
  <si>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</si>
  <si>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</si>
  <si>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</si>
  <si>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</si>
  <si>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</si>
  <si>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</si>
  <si>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</si>
  <si>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</si>
  <si>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</si>
  <si>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</si>
  <si>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</si>
  <si>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</si>
  <si>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</si>
  <si>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</si>
  <si>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</si>
  <si>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</si>
  <si>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</si>
  <si>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</si>
  <si>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</si>
  <si>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</si>
  <si>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</si>
  <si>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</si>
  <si>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</si>
  <si>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</si>
  <si>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</si>
  <si>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</si>
  <si>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</si>
  <si>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</si>
  <si>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</si>
  <si>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</si>
  <si>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</si>
  <si>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</si>
  <si>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</si>
  <si>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</si>
  <si>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</si>
  <si>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</si>
  <si>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</si>
  <si>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</si>
  <si>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</si>
  <si>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</si>
  <si>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</si>
  <si>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</si>
  <si>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</si>
  <si>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</si>
  <si>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</si>
  <si>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</si>
  <si>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</si>
  <si>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</si>
  <si>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</si>
  <si>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</si>
  <si>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</si>
  <si>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</si>
  <si>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</si>
  <si>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</si>
  <si>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</si>
  <si>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</si>
  <si>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</si>
  <si>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</si>
  <si>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</si>
  <si>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</si>
  <si>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</si>
  <si>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</si>
  <si>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</si>
  <si>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</si>
  <si>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</si>
  <si>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</si>
  <si>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</si>
  <si>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</si>
  <si>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</si>
  <si>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</si>
  <si>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</si>
  <si>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</si>
  <si>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</si>
  <si>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</si>
  <si>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</si>
  <si>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</si>
  <si>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</si>
  <si>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</si>
  <si>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</si>
  <si>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</si>
  <si>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</si>
  <si>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</si>
  <si>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</si>
  <si>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</si>
  <si>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</si>
  <si>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</si>
  <si>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</si>
  <si>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</si>
  <si>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</si>
  <si>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</si>
  <si>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</si>
  <si>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</si>
  <si>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</si>
  <si>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</si>
  <si>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</si>
  <si>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</si>
  <si>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</si>
  <si>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</si>
  <si>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</si>
  <si>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</si>
  <si>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</si>
  <si>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</si>
  <si>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</si>
  <si>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</si>
  <si>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</si>
  <si>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</si>
  <si>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</si>
  <si>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</si>
  <si>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</si>
  <si>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</si>
  <si>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</si>
  <si>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</si>
  <si>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</si>
  <si>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</si>
  <si>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</si>
  <si>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</si>
  <si>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</si>
  <si>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</si>
  <si>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</si>
  <si>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</si>
  <si>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</si>
  <si>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</si>
  <si>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</si>
  <si>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</si>
  <si>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</si>
  <si>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</si>
  <si>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</si>
  <si>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</si>
  <si>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</si>
  <si>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</si>
  <si>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</si>
  <si>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</si>
  <si>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</si>
  <si>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</si>
  <si>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</si>
  <si>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</si>
  <si>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</si>
  <si>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</si>
  <si>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</si>
  <si>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</si>
  <si>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</si>
  <si>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</si>
  <si>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</si>
  <si>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</si>
  <si>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</si>
  <si>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</si>
  <si>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</si>
  <si>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</si>
  <si>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</si>
  <si>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</si>
  <si>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</si>
  <si>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</si>
  <si>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</si>
  <si>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</si>
  <si>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</si>
  <si>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</si>
  <si>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</si>
  <si>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</si>
  <si>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</si>
  <si>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</si>
  <si>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</si>
  <si>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</si>
  <si>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</si>
  <si>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</si>
  <si>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</si>
  <si>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</si>
  <si>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</si>
  <si>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</si>
  <si>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</si>
  <si>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</si>
  <si>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</si>
  <si>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</si>
  <si>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</si>
  <si>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</si>
  <si>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</si>
  <si>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</si>
  <si>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</si>
  <si>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</si>
  <si>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</si>
  <si>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</si>
  <si>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</si>
  <si>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</si>
  <si>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</si>
  <si>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</si>
  <si>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</si>
  <si>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</si>
  <si>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</si>
  <si>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</si>
  <si>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</si>
  <si>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</si>
  <si>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</si>
  <si>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</si>
  <si>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</si>
  <si>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</si>
  <si>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</si>
  <si>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</si>
  <si>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</si>
  <si>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</si>
  <si>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</si>
  <si>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</si>
  <si>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</si>
  <si>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</si>
  <si>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</si>
  <si>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</si>
  <si>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</si>
  <si>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</si>
  <si>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</si>
  <si>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</si>
  <si>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</si>
  <si>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</si>
  <si>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</si>
  <si>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</si>
  <si>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</si>
  <si>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</si>
  <si>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</si>
  <si>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</si>
  <si>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</si>
  <si>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</si>
  <si>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</si>
  <si>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</si>
  <si>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</si>
  <si>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</si>
  <si>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</si>
  <si>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</si>
  <si>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</si>
  <si>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</si>
  <si>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</si>
  <si>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</si>
  <si>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</si>
  <si>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</si>
  <si>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</si>
  <si>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</si>
  <si>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</si>
  <si>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</si>
  <si>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</si>
  <si>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</si>
  <si>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</si>
  <si>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</si>
  <si>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</si>
  <si>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</si>
  <si>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</si>
  <si>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</si>
  <si>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</si>
  <si>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</si>
  <si>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</si>
  <si>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</si>
  <si>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</si>
  <si>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</si>
  <si>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</si>
  <si>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</si>
  <si>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</si>
  <si>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</si>
  <si>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</si>
  <si>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</si>
  <si>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</si>
  <si>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</si>
  <si>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</si>
  <si>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</si>
  <si>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</si>
  <si>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</si>
  <si>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</si>
  <si>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</si>
  <si>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</si>
  <si>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</si>
  <si>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</si>
  <si>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</si>
  <si>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</si>
  <si>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</si>
  <si>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</si>
  <si>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</si>
  <si>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</si>
  <si>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</si>
  <si>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</si>
  <si>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</si>
  <si>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</si>
  <si>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</si>
  <si>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</si>
  <si>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</si>
  <si>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</si>
  <si>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</si>
  <si>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</si>
  <si>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</si>
  <si>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</si>
  <si>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</si>
  <si>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</si>
  <si>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</si>
  <si>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</si>
  <si>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</si>
  <si>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</si>
  <si>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</si>
  <si>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</si>
  <si>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</si>
  <si>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</si>
  <si>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</si>
  <si>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</si>
  <si>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</si>
  <si>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</si>
  <si>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</si>
  <si>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</si>
  <si>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</si>
  <si>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</si>
  <si>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</si>
  <si>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</si>
  <si>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</si>
  <si>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</si>
  <si>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</si>
  <si>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</si>
  <si>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</si>
  <si>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</si>
  <si>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</si>
  <si>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</si>
  <si>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</si>
  <si>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</si>
  <si>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</si>
  <si>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</si>
  <si>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</si>
  <si>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</si>
  <si>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</si>
  <si>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</si>
  <si>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</si>
  <si>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</si>
  <si>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</si>
  <si>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</si>
  <si>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</si>
  <si>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</si>
  <si>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</si>
  <si>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</si>
  <si>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</si>
  <si>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</si>
  <si>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</si>
  <si>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</si>
  <si>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</si>
  <si>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</si>
  <si>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</si>
  <si>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</si>
  <si>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</si>
  <si>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</si>
  <si>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</si>
  <si>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</si>
  <si>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</si>
  <si>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</si>
  <si>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</si>
  <si>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</si>
  <si>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</si>
  <si>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</si>
  <si>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</si>
  <si>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</si>
  <si>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</si>
  <si>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</si>
  <si>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</si>
  <si>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</si>
  <si>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</si>
  <si>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</si>
  <si>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</si>
  <si>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</si>
  <si>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</si>
  <si>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</si>
  <si>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</si>
  <si>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</si>
  <si>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</si>
  <si>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</si>
  <si>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</si>
  <si>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</si>
  <si>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</si>
  <si>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</si>
  <si>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</si>
  <si>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</si>
  <si>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</si>
  <si>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</si>
  <si>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</si>
  <si>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</si>
  <si>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</si>
  <si>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</si>
  <si>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</si>
  <si>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</si>
  <si>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</si>
  <si>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</si>
  <si>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</si>
  <si>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</si>
  <si>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</si>
  <si>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</si>
  <si>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</si>
  <si>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</si>
  <si>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</si>
  <si>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</si>
  <si>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</si>
  <si>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</si>
  <si>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</si>
  <si>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</si>
  <si>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</si>
  <si>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</si>
  <si>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</si>
  <si>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</si>
  <si>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</si>
  <si>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</si>
  <si>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</si>
  <si>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</si>
  <si>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</si>
  <si>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</si>
  <si>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</si>
  <si>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</si>
  <si>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</si>
  <si>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</si>
  <si>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</si>
  <si>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</si>
  <si>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</si>
  <si>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</si>
  <si>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</si>
  <si>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</si>
  <si>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</si>
  <si>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</si>
  <si>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</si>
  <si>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</si>
  <si>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</si>
  <si>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</si>
  <si>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</si>
  <si>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</si>
  <si>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</si>
  <si>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</si>
  <si>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</si>
  <si>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</si>
  <si>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</si>
  <si>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</si>
  <si>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</si>
  <si>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</si>
  <si>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</si>
  <si>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</si>
  <si>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</si>
  <si>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</si>
  <si>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</si>
  <si>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</si>
  <si>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</si>
  <si>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</si>
  <si>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</si>
  <si>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</si>
  <si>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</si>
  <si>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</si>
  <si>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</si>
  <si>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</si>
  <si>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</si>
  <si>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</si>
  <si>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</si>
  <si>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</si>
  <si>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</si>
  <si>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</si>
  <si>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</si>
  <si>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</si>
  <si>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</si>
  <si>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</si>
  <si>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</si>
  <si>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</si>
  <si>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</si>
  <si>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</si>
  <si>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</si>
  <si>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</si>
  <si>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</si>
  <si>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</si>
  <si>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</si>
  <si>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</si>
  <si>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</si>
  <si>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</si>
  <si>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</si>
  <si>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</si>
  <si>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</si>
  <si>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</si>
  <si>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</si>
  <si>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</si>
  <si>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</si>
  <si>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</si>
  <si>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</si>
  <si>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</si>
  <si>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</si>
  <si>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</si>
  <si>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</si>
  <si>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</si>
  <si>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</si>
  <si>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</si>
  <si>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</si>
  <si>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</si>
  <si>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</si>
  <si>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</si>
  <si>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</si>
  <si>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</si>
  <si>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</si>
  <si>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</si>
  <si>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</si>
  <si>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</si>
  <si>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</si>
  <si>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</si>
  <si>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</si>
  <si>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</si>
  <si>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</si>
  <si>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</si>
  <si>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</si>
  <si>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</si>
  <si>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</si>
  <si>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</si>
  <si>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</si>
  <si>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</si>
  <si>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</si>
  <si>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</si>
  <si>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</si>
  <si>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</si>
  <si>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</si>
  <si>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</si>
  <si>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</si>
  <si>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</si>
  <si>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</si>
  <si>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</si>
  <si>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</si>
  <si>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</si>
  <si>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</si>
  <si>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</si>
  <si>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</si>
  <si>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</si>
  <si>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</si>
  <si>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</si>
  <si>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</si>
  <si>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</si>
  <si>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</si>
  <si>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</si>
  <si>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</si>
  <si>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</si>
  <si>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</si>
  <si>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</si>
  <si>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</si>
  <si>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</si>
  <si>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</si>
  <si>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</si>
  <si>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</si>
  <si>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</si>
  <si>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</si>
  <si>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</si>
  <si>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</si>
  <si>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</si>
  <si>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</si>
  <si>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</si>
  <si>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</si>
  <si>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</si>
  <si>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</si>
  <si>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</si>
  <si>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</si>
  <si>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</si>
  <si>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</si>
  <si>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</si>
  <si>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</si>
  <si>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</si>
  <si>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</si>
  <si>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</si>
  <si>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</si>
  <si>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</si>
  <si>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</si>
  <si>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</si>
  <si>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</si>
  <si>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</si>
  <si>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</si>
  <si>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</si>
  <si>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</si>
  <si>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</si>
  <si>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</si>
  <si>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</si>
  <si>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</si>
  <si>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</si>
  <si>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</si>
  <si>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</si>
  <si>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</si>
  <si>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</si>
  <si>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</si>
  <si>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</si>
  <si>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</si>
  <si>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</si>
  <si>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</si>
  <si>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</si>
  <si>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</si>
  <si>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</si>
  <si>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</si>
  <si>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</si>
  <si>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</si>
  <si>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</si>
  <si>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</si>
  <si>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</si>
  <si>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</si>
  <si>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</si>
  <si>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</si>
  <si>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</si>
  <si>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</si>
  <si>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</si>
  <si>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</si>
  <si>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</si>
  <si>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</si>
  <si>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</si>
  <si>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</si>
  <si>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</si>
  <si>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</si>
  <si>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</si>
  <si>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</si>
  <si>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</si>
  <si>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</si>
  <si>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</si>
  <si>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</si>
  <si>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</si>
  <si>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</si>
  <si>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</si>
  <si>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</si>
  <si>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</si>
  <si>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</si>
  <si>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</si>
  <si>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</si>
  <si>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</si>
  <si>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</si>
  <si>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</si>
  <si>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</si>
  <si>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</si>
  <si>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</si>
  <si>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</si>
  <si>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</si>
  <si>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</si>
  <si>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</si>
  <si>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</si>
  <si>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</si>
  <si>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</si>
  <si>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</si>
  <si>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</si>
  <si>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</si>
  <si>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</si>
  <si>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</si>
  <si>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</si>
  <si>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</si>
  <si>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</si>
  <si>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</si>
  <si>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</si>
  <si>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</si>
  <si>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</si>
  <si>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</si>
  <si>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</si>
  <si>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</si>
  <si>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</si>
  <si>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</si>
  <si>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</si>
  <si>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</si>
  <si>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</si>
  <si>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</si>
  <si>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</si>
  <si>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</si>
  <si>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</si>
  <si>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</si>
  <si>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</si>
  <si>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</si>
  <si>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</si>
  <si>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</si>
  <si>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</si>
  <si>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</si>
  <si>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</si>
  <si>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</si>
  <si>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</si>
  <si>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</si>
  <si>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</si>
  <si>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</si>
  <si>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</si>
  <si>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</si>
  <si>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</si>
  <si>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</si>
  <si>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</si>
  <si>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</si>
  <si>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</si>
  <si>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</si>
  <si>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</si>
  <si>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</si>
  <si>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</si>
  <si>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</si>
  <si>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</si>
  <si>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</si>
  <si>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</si>
  <si>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</si>
  <si>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</si>
  <si>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</si>
  <si>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</si>
  <si>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</si>
  <si>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</si>
  <si>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</si>
  <si>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</si>
  <si>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</si>
  <si>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</si>
  <si>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</si>
  <si>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</si>
  <si>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</si>
  <si>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</si>
  <si>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</si>
  <si>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</si>
  <si>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</si>
  <si>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</si>
  <si>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</si>
  <si>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</si>
  <si>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</si>
  <si>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</si>
  <si>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</si>
  <si>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</si>
  <si>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</si>
  <si>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</si>
  <si>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</si>
  <si>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</si>
  <si>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</si>
  <si>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</si>
  <si>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</si>
  <si>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</si>
  <si>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</si>
  <si>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</si>
  <si>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</si>
  <si>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</si>
  <si>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</si>
  <si>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</si>
  <si>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</si>
  <si>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</si>
  <si>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</si>
  <si>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</si>
  <si>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</si>
  <si>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</si>
  <si>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</si>
  <si>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</si>
  <si>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</si>
  <si>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</si>
  <si>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</si>
  <si>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</si>
  <si>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</si>
  <si>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</si>
  <si>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</si>
  <si>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</si>
  <si>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</si>
  <si>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</si>
  <si>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</si>
  <si>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</si>
  <si>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</si>
  <si>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</si>
  <si>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</si>
  <si>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</si>
  <si>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</si>
  <si>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</si>
  <si>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</si>
  <si>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</si>
  <si>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</si>
  <si>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</si>
  <si>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</si>
  <si>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</si>
  <si>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</si>
  <si>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</si>
  <si>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</si>
  <si>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</si>
  <si>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</si>
  <si>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</si>
  <si>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</si>
  <si>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</si>
  <si>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</si>
  <si>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</si>
  <si>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</si>
  <si>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</si>
  <si>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</si>
  <si>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</si>
  <si>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</si>
  <si>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</si>
  <si>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</si>
  <si>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</si>
  <si>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</si>
  <si>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</si>
  <si>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</si>
  <si>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</si>
  <si>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</si>
  <si>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</si>
  <si>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</si>
  <si>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</si>
  <si>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</si>
  <si>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</si>
  <si>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</si>
  <si>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</si>
  <si>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</si>
  <si>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</si>
  <si>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</si>
  <si>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</si>
  <si>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</si>
  <si>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</si>
  <si>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</si>
  <si>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</si>
  <si>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</si>
  <si>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</si>
  <si>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</si>
  <si>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</si>
  <si>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</si>
  <si>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</si>
  <si>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</si>
  <si>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</si>
  <si>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</si>
  <si>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</si>
  <si>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</si>
  <si>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</si>
  <si>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</si>
  <si>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</si>
  <si>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</si>
  <si>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</si>
  <si>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</si>
  <si>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</si>
  <si>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</si>
  <si>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</si>
  <si>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</si>
  <si>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</si>
  <si>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</si>
  <si>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</si>
  <si>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</si>
  <si>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</si>
  <si>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</si>
  <si>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</si>
  <si>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</si>
  <si>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</si>
  <si>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</si>
  <si>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</si>
  <si>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</si>
  <si>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</si>
  <si>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</si>
  <si>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</si>
  <si>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</si>
  <si>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</si>
  <si>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</si>
  <si>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</si>
  <si>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</si>
  <si>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</si>
  <si>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</si>
  <si>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</si>
  <si>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</si>
  <si>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</si>
  <si>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</si>
  <si>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</si>
  <si>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</si>
  <si>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</si>
  <si>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</si>
  <si>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</si>
  <si>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</si>
  <si>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</si>
  <si>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</si>
  <si>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</si>
  <si>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</si>
  <si>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</si>
  <si>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</si>
  <si>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</si>
  <si>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</si>
  <si>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</si>
  <si>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</si>
  <si>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</si>
  <si>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</si>
  <si>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</si>
  <si>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</si>
  <si>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</si>
  <si>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</si>
  <si>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</si>
  <si>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</si>
  <si>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</si>
  <si>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</si>
  <si>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</si>
  <si>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</si>
  <si>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</si>
  <si>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</si>
  <si>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</si>
  <si>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</si>
  <si>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</si>
  <si>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</si>
  <si>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</si>
  <si>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</si>
  <si>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</si>
  <si>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</si>
  <si>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</si>
  <si>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</si>
  <si>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</si>
  <si>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</si>
  <si>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</si>
  <si>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</si>
  <si>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</si>
  <si>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</si>
  <si>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</si>
  <si>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</si>
  <si>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</si>
  <si>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</si>
  <si>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</si>
  <si>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</si>
  <si>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</si>
  <si>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</si>
  <si>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</si>
  <si>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</si>
  <si>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</si>
  <si>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</si>
  <si>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</si>
  <si>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</si>
  <si>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</si>
  <si>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</si>
  <si>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</si>
  <si>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</si>
  <si>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</si>
  <si>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</si>
  <si>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</si>
  <si>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</si>
  <si>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</si>
  <si>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</si>
  <si>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</si>
  <si>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</si>
  <si>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</si>
  <si>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</si>
  <si>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</si>
  <si>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</si>
  <si>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</si>
  <si>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</si>
  <si>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</si>
  <si>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</si>
  <si>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</si>
  <si>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</si>
  <si>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</si>
  <si>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</si>
  <si>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</si>
  <si>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</si>
  <si>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</si>
  <si>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</si>
  <si>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</si>
  <si>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</si>
  <si>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</si>
  <si>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</si>
  <si>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</si>
  <si>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</si>
  <si>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</si>
  <si>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</si>
  <si>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</si>
  <si>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</si>
  <si>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</si>
  <si>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</si>
  <si>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</si>
  <si>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</si>
  <si>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</si>
  <si>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</si>
  <si>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</si>
  <si>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</si>
  <si>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</si>
  <si>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</si>
  <si>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</si>
  <si>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</si>
  <si>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</si>
  <si>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</si>
  <si>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</si>
  <si>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</si>
  <si>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</si>
  <si>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</si>
  <si>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</si>
  <si>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</si>
  <si>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</si>
  <si>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</si>
  <si>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</si>
  <si>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</si>
  <si>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</si>
  <si>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</si>
  <si>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</si>
  <si>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</si>
  <si>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</si>
  <si>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</si>
  <si>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</si>
  <si>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</si>
  <si>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</si>
  <si>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</si>
  <si>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</si>
  <si>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</si>
  <si>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</si>
  <si>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</si>
  <si>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</si>
  <si>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</si>
  <si>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</si>
  <si>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</si>
  <si>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</si>
  <si>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</si>
  <si>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</si>
  <si>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</si>
  <si>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</si>
  <si>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</si>
  <si>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</si>
  <si>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</si>
  <si>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</si>
  <si>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</si>
  <si>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</si>
  <si>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</si>
  <si>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</si>
  <si>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</si>
  <si>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</si>
  <si>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</si>
  <si>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</si>
  <si>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</si>
  <si>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</si>
  <si>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</si>
  <si>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</si>
  <si>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</si>
  <si>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</si>
  <si>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</si>
  <si>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</si>
  <si>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</si>
  <si>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</si>
  <si>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</si>
  <si>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</si>
  <si>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</si>
  <si>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</si>
  <si>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</si>
  <si>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</si>
  <si>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</si>
  <si>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</si>
  <si>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</si>
  <si>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</si>
  <si>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</si>
  <si>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</si>
  <si>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</si>
  <si>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</si>
  <si>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</si>
  <si>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</si>
  <si>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</si>
  <si>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</si>
  <si>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</si>
  <si>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</si>
  <si>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</si>
  <si>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</si>
  <si>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</si>
  <si>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</si>
  <si>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</si>
  <si>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</si>
  <si>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</si>
  <si>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</si>
  <si>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</si>
  <si>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</si>
  <si>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</si>
  <si>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</si>
  <si>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</si>
  <si>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</si>
  <si>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</si>
  <si>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</si>
  <si>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</si>
  <si>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</si>
  <si>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</si>
  <si>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</si>
  <si>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</si>
  <si>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</si>
  <si>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</si>
  <si>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</si>
  <si>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</si>
  <si>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</si>
  <si>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</si>
  <si>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</si>
  <si>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</si>
  <si>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</si>
  <si>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</si>
  <si>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</si>
  <si>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</si>
  <si>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</si>
  <si>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</si>
  <si>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</si>
  <si>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</si>
  <si>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</si>
  <si>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</si>
  <si>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</si>
  <si>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</si>
  <si>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</si>
  <si>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</si>
  <si>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</si>
  <si>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</si>
  <si>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</si>
  <si>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</si>
  <si>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</si>
  <si>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</si>
  <si>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</si>
  <si>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</si>
  <si>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</si>
  <si>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</si>
  <si>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</si>
  <si>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</si>
  <si>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</si>
  <si>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</si>
  <si>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</si>
  <si>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</si>
  <si>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</si>
  <si>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</si>
  <si>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</si>
  <si>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</si>
  <si>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</si>
  <si>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</si>
  <si>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</si>
  <si>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</si>
  <si>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</si>
  <si>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</si>
  <si>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</si>
  <si>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</si>
  <si>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</si>
  <si>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</si>
  <si>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</si>
  <si>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</si>
  <si>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</si>
  <si>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</si>
  <si>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</si>
  <si>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</si>
  <si>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</si>
  <si>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</si>
  <si>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</si>
  <si>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</si>
  <si>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</si>
  <si>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</si>
  <si>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</si>
  <si>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</si>
  <si>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</si>
  <si>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</si>
  <si>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</si>
  <si>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</si>
  <si>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</si>
  <si>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</si>
  <si>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</si>
  <si>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</si>
  <si>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</si>
  <si>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</si>
  <si>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</si>
  <si>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</si>
  <si>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</si>
  <si>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</si>
  <si>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</si>
  <si>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</si>
  <si>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</si>
  <si>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</si>
  <si>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</si>
  <si>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</si>
  <si>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</si>
  <si>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</si>
  <si>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</si>
  <si>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</si>
  <si>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</si>
  <si>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</si>
  <si>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</si>
  <si>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</si>
  <si>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</si>
  <si>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</si>
  <si>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</si>
  <si>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</si>
  <si>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</si>
  <si>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</si>
  <si>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</si>
  <si>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</si>
  <si>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</si>
  <si>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</si>
  <si>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</si>
  <si>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</si>
  <si>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</si>
  <si>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</si>
  <si>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</si>
  <si>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</si>
  <si>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</si>
  <si>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</si>
  <si>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</si>
  <si>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</si>
  <si>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</si>
  <si>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</si>
  <si>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</si>
  <si>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</si>
  <si>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</si>
  <si>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</si>
  <si>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</si>
  <si>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</si>
  <si>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</si>
  <si>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</si>
  <si>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</si>
  <si>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</si>
  <si>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</si>
  <si>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</si>
  <si>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</si>
  <si>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</si>
  <si>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</si>
  <si>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</si>
  <si>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</si>
  <si>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</si>
  <si>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</si>
  <si>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</si>
  <si>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</si>
  <si>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</si>
  <si>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</si>
  <si>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</si>
  <si>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</si>
  <si>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</si>
  <si>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</si>
  <si>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</si>
  <si>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</si>
  <si>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</si>
  <si>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</si>
  <si>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</si>
  <si>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</si>
  <si>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</si>
  <si>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</si>
  <si>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</si>
  <si>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</si>
  <si>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</si>
  <si>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</si>
  <si>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</si>
  <si>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</si>
  <si>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</si>
  <si>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</si>
  <si>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</si>
  <si>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</si>
  <si>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</si>
  <si>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</si>
  <si>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</si>
  <si>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</si>
  <si>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</si>
  <si>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</si>
  <si>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</si>
  <si>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</si>
  <si>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</si>
  <si>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</si>
  <si>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</si>
  <si>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</si>
  <si>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</si>
  <si>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</si>
  <si>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</si>
  <si>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</si>
  <si>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</si>
  <si>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</si>
  <si>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</si>
  <si>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</si>
  <si>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</si>
  <si>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</si>
  <si>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</si>
  <si>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</si>
  <si>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</si>
  <si>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</si>
  <si>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</si>
  <si>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</si>
  <si>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</si>
  <si>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</si>
  <si>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</si>
  <si>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</si>
  <si>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</si>
  <si>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</si>
  <si>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</si>
  <si>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</si>
  <si>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</si>
  <si>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</si>
  <si>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</si>
  <si>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</si>
  <si>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</si>
  <si>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</si>
  <si>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</si>
  <si>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</si>
  <si>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</si>
  <si>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</si>
  <si>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</si>
  <si>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</si>
  <si>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</si>
  <si>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</si>
  <si>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</si>
  <si>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</si>
  <si>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</si>
  <si>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</si>
  <si>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</si>
  <si>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</si>
  <si>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</si>
  <si>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</si>
  <si>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</si>
  <si>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</si>
  <si>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</si>
  <si>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</si>
  <si>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</si>
  <si>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</si>
  <si>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</si>
  <si>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</si>
  <si>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</si>
  <si>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</si>
  <si>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</si>
  <si>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</si>
  <si>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</si>
  <si>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</si>
  <si>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</si>
  <si>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</si>
  <si>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</si>
  <si>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</si>
  <si>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</si>
  <si>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</si>
  <si>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</si>
  <si>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</si>
  <si>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</si>
  <si>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</si>
  <si>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</si>
  <si>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</si>
  <si>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</si>
  <si>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</si>
  <si>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</si>
  <si>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</si>
  <si>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</si>
  <si>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</si>
  <si>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</si>
  <si>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</si>
  <si>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</si>
  <si>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</si>
  <si>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</si>
  <si>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</si>
  <si>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</si>
  <si>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</si>
  <si>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</si>
  <si>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</si>
  <si>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</si>
  <si>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</si>
  <si>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</si>
  <si>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</si>
  <si>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</si>
  <si>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</si>
  <si>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</si>
  <si>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</si>
  <si>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</si>
  <si>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</si>
  <si>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</si>
  <si>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</si>
  <si>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</si>
  <si>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</si>
  <si>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</si>
  <si>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</si>
  <si>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</si>
  <si>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</si>
  <si>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</si>
  <si>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</si>
  <si>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</si>
  <si>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</si>
  <si>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</si>
  <si>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</si>
  <si>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</si>
  <si>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</si>
  <si>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</si>
  <si>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</si>
  <si>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</si>
  <si>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</si>
  <si>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</si>
  <si>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</si>
  <si>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</si>
  <si>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</si>
  <si>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</si>
  <si>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</si>
  <si>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</si>
  <si>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</si>
  <si>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</si>
  <si>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</si>
  <si>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</si>
  <si>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</si>
  <si>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</si>
  <si>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</si>
  <si>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</si>
  <si>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</si>
  <si>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</si>
  <si>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</si>
  <si>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</si>
  <si>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</si>
  <si>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</si>
  <si>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</si>
  <si>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</si>
  <si>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</si>
  <si>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</si>
  <si>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</si>
  <si>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</si>
  <si>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</si>
  <si>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</si>
  <si>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</si>
  <si>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</si>
  <si>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</si>
  <si>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</si>
  <si>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</si>
  <si>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</si>
  <si>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</si>
  <si>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</si>
  <si>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</si>
  <si>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</si>
  <si>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</si>
  <si>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</si>
  <si>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</si>
  <si>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</si>
  <si>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</si>
  <si>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</si>
  <si>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</si>
  <si>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</si>
  <si>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</si>
  <si>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</si>
  <si>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</si>
  <si>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</si>
  <si>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</si>
  <si>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</si>
  <si>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</si>
  <si>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</si>
  <si>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</si>
  <si>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</si>
  <si>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</si>
  <si>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</si>
  <si>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</si>
  <si>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</si>
  <si>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</si>
  <si>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</si>
  <si>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</si>
  <si>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</si>
  <si>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</si>
  <si>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</si>
  <si>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</si>
  <si>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</si>
  <si>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</si>
  <si>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</si>
  <si>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</si>
  <si>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</si>
  <si>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</si>
  <si>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</si>
  <si>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</si>
  <si>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</si>
  <si>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</si>
  <si>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</si>
  <si>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</si>
  <si>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</si>
  <si>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</si>
  <si>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</si>
  <si>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</si>
  <si>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</si>
  <si>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</si>
  <si>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</si>
  <si>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</si>
  <si>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</si>
  <si>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</si>
  <si>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</si>
  <si>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</si>
  <si>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</si>
  <si>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</si>
  <si>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</si>
  <si>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</si>
  <si>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</si>
  <si>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</si>
  <si>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</si>
  <si>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</si>
  <si>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</si>
  <si>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</si>
  <si>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</si>
  <si>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</si>
  <si>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</si>
  <si>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</si>
  <si>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</si>
  <si>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</si>
  <si>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</si>
  <si>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</si>
  <si>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</si>
  <si>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</si>
  <si>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</si>
  <si>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</si>
  <si>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</si>
  <si>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</si>
  <si>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</si>
  <si>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</si>
  <si>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</si>
  <si>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</si>
  <si>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</si>
  <si>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</si>
  <si>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</si>
  <si>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</si>
  <si>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</si>
  <si>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</si>
  <si>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</si>
  <si>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</si>
  <si>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</si>
  <si>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</si>
  <si>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</si>
  <si>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</si>
  <si>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</si>
  <si>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</si>
  <si>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</si>
  <si>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</si>
  <si>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</si>
  <si>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</si>
  <si>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</si>
  <si>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</si>
  <si>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</si>
  <si>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</si>
  <si>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</si>
  <si>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</si>
  <si>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</si>
  <si>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</si>
  <si>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</si>
  <si>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</si>
  <si>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</si>
  <si>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</si>
  <si>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</si>
  <si>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</si>
  <si>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</si>
  <si>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</si>
  <si>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</si>
  <si>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</si>
  <si>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</si>
  <si>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</si>
  <si>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</si>
  <si>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</si>
  <si>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</si>
  <si>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</si>
  <si>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</si>
  <si>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</si>
  <si>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</si>
  <si>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</si>
  <si>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</si>
  <si>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</si>
  <si>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</si>
  <si>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</si>
  <si>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</si>
  <si>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</si>
  <si>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</si>
  <si>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</si>
  <si>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</si>
  <si>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</si>
  <si>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</si>
  <si>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</si>
  <si>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</si>
  <si>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</si>
  <si>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</si>
  <si>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</si>
  <si>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</si>
  <si>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</si>
  <si>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</si>
  <si>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</si>
  <si>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</si>
  <si>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</si>
  <si>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</si>
  <si>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</si>
  <si>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</si>
  <si>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</si>
  <si>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</si>
  <si>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</si>
  <si>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</si>
  <si>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</si>
  <si>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</si>
  <si>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</si>
  <si>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</si>
  <si>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</si>
  <si>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</si>
  <si>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</si>
  <si>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</si>
  <si>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</si>
  <si>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</si>
  <si>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</si>
  <si>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</si>
  <si>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</si>
  <si>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</si>
  <si>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</si>
  <si>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</si>
  <si>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</si>
  <si>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</si>
  <si>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</si>
  <si>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</si>
  <si>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</si>
  <si>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</si>
  <si>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</si>
  <si>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</si>
  <si>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</si>
  <si>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</si>
  <si>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</si>
  <si>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</si>
  <si>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</si>
  <si>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</si>
  <si>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</si>
  <si>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</si>
  <si>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</si>
  <si>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</si>
  <si>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</si>
  <si>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</si>
  <si>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</si>
  <si>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</si>
  <si>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</si>
  <si>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</si>
  <si>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</si>
  <si>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</si>
  <si>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</si>
  <si>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</si>
  <si>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</si>
  <si>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</si>
  <si>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</si>
  <si>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</si>
  <si>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</si>
  <si>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</si>
  <si>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</si>
  <si>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</si>
  <si>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</si>
  <si>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</si>
  <si>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</si>
  <si>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</si>
  <si>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</si>
  <si>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</si>
  <si>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</si>
  <si>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</si>
  <si>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</si>
  <si>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</si>
  <si>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</si>
  <si>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</si>
  <si>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</si>
  <si>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</si>
  <si>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</si>
  <si>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</si>
  <si>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</si>
  <si>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</si>
  <si>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</si>
  <si>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</si>
  <si>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</si>
  <si>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</si>
  <si>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</si>
  <si>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</si>
  <si>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</si>
  <si>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</si>
  <si>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</si>
  <si>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</si>
  <si>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</si>
  <si>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</si>
  <si>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</si>
  <si>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</si>
  <si>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</si>
  <si>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</si>
  <si>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</si>
  <si>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</si>
  <si>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</si>
  <si>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</si>
  <si>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</si>
  <si>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</si>
  <si>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</si>
  <si>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</si>
  <si>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</si>
  <si>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</si>
  <si>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</si>
  <si>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</si>
  <si>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</si>
  <si>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</si>
  <si>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</si>
  <si>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</si>
  <si>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</si>
  <si>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</si>
  <si>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</si>
  <si>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</si>
  <si>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</si>
  <si>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</si>
  <si>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</si>
  <si>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</si>
  <si>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</si>
  <si>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</si>
  <si>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</si>
  <si>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</si>
  <si>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</si>
  <si>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</si>
  <si>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</si>
  <si>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</si>
  <si>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</si>
  <si>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</si>
  <si>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</si>
  <si>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</si>
  <si>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</si>
  <si>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</si>
  <si>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</si>
  <si>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</si>
  <si>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</si>
  <si>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</si>
  <si>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</si>
  <si>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</si>
  <si>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</si>
  <si>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</si>
  <si>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</si>
  <si>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</si>
  <si>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</si>
  <si>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</si>
  <si>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</si>
  <si>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</si>
  <si>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</si>
  <si>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</si>
  <si>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</si>
  <si>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</si>
  <si>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</si>
  <si>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</si>
  <si>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</si>
  <si>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</si>
  <si>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</si>
  <si>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</si>
  <si>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</si>
  <si>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</si>
  <si>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</si>
  <si>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</si>
  <si>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</si>
  <si>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</si>
  <si>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</si>
  <si>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</si>
  <si>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</si>
  <si>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</si>
  <si>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</si>
  <si>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</si>
  <si>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</si>
  <si>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</si>
  <si>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</si>
  <si>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</si>
  <si>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</si>
  <si>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</si>
  <si>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</si>
  <si>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</si>
  <si>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</si>
  <si>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</si>
  <si>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</si>
  <si>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</si>
  <si>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</si>
  <si>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</si>
  <si>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</si>
  <si>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</si>
  <si>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</si>
  <si>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</si>
  <si>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</si>
  <si>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</si>
  <si>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</si>
  <si>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</si>
  <si>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</si>
  <si>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</si>
  <si>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</si>
  <si>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</si>
  <si>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</si>
  <si>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</si>
  <si>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</si>
  <si>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</si>
  <si>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</si>
  <si>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</si>
  <si>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</si>
  <si>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</si>
  <si>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</si>
  <si>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</si>
  <si>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</si>
  <si>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</si>
  <si>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</si>
  <si>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</si>
  <si>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</si>
  <si>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</si>
  <si>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</si>
  <si>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</si>
  <si>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</si>
  <si>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</si>
  <si>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</si>
  <si>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</si>
  <si>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</si>
  <si>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</si>
  <si>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</si>
  <si>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</si>
  <si>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</si>
  <si>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</si>
  <si>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</si>
  <si>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</si>
  <si>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</si>
  <si>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</si>
  <si>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</si>
  <si>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</si>
  <si>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</si>
  <si>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</si>
  <si>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</si>
  <si>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</si>
  <si>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</si>
  <si>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</si>
  <si>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</si>
  <si>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</si>
  <si>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</si>
  <si>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</si>
  <si>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</si>
  <si>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</si>
  <si>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</si>
  <si>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</si>
  <si>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</si>
  <si>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</si>
  <si>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</si>
  <si>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</si>
  <si>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</si>
  <si>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</si>
  <si>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</si>
  <si>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</si>
  <si>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</si>
  <si>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</si>
  <si>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</si>
  <si>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</si>
  <si>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</si>
  <si>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</si>
  <si>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</si>
  <si>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</si>
  <si>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</si>
  <si>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</si>
  <si>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</si>
  <si>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</si>
  <si>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</si>
  <si>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</si>
  <si>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</si>
  <si>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</si>
  <si>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</si>
  <si>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</si>
  <si>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</si>
  <si>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</si>
  <si>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</si>
  <si>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</si>
  <si>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</si>
  <si>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</si>
  <si>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</si>
  <si>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</si>
  <si>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</si>
  <si>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</si>
  <si>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</si>
  <si>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</si>
  <si>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</si>
  <si>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</si>
  <si>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</si>
  <si>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</si>
  <si>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</si>
  <si>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</si>
  <si>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</si>
  <si>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</si>
  <si>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</si>
  <si>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</si>
  <si>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</si>
  <si>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</si>
  <si>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</si>
  <si>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</si>
  <si>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</si>
  <si>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</si>
  <si>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</si>
  <si>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</si>
  <si>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</si>
  <si>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</si>
  <si>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</si>
  <si>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</si>
  <si>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</si>
  <si>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</si>
  <si>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</si>
  <si>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</si>
  <si>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</si>
  <si>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</si>
  <si>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</si>
  <si>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</si>
  <si>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</si>
  <si>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</si>
  <si>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</si>
  <si>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</si>
  <si>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</si>
  <si>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</si>
  <si>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</si>
  <si>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</si>
  <si>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</si>
  <si>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</si>
  <si>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</si>
  <si>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</si>
  <si>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</si>
  <si>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</si>
  <si>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</si>
  <si>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</si>
  <si>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</si>
  <si>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</si>
  <si>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</si>
  <si>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</si>
  <si>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</si>
  <si>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</si>
  <si>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</si>
  <si>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</si>
  <si>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</si>
  <si>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</si>
  <si>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</si>
  <si>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</si>
  <si>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</si>
  <si>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</si>
  <si>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</si>
  <si>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</si>
  <si>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</si>
  <si>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</si>
  <si>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</si>
  <si>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</si>
  <si>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</si>
  <si>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</si>
  <si>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</si>
  <si>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</si>
  <si>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</si>
  <si>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</si>
  <si>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</si>
  <si>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</si>
  <si>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</si>
  <si>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</si>
  <si>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</si>
  <si>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</si>
  <si>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</si>
  <si>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</si>
  <si>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</si>
  <si>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</si>
  <si>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</si>
  <si>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</si>
  <si>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</si>
  <si>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</si>
  <si>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</si>
  <si>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</si>
  <si>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</si>
  <si>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</si>
  <si>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</si>
  <si>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</si>
  <si>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</si>
  <si>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</si>
  <si>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</si>
  <si>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</si>
  <si>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</si>
  <si>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</si>
  <si>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</si>
  <si>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</si>
  <si>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</si>
  <si>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</si>
  <si>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</si>
  <si>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</si>
  <si>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</si>
  <si>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</si>
  <si>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</si>
  <si>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</si>
  <si>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</si>
  <si>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</si>
  <si>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</si>
  <si>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</si>
  <si>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</si>
  <si>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</si>
  <si>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</si>
  <si>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</si>
  <si>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</si>
  <si>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</si>
  <si>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</si>
  <si>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</si>
  <si>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</si>
  <si>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</si>
  <si>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</si>
  <si>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</si>
  <si>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</si>
  <si>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</si>
  <si>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</si>
  <si>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</si>
  <si>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</si>
  <si>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</si>
  <si>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</si>
  <si>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</si>
  <si>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</si>
  <si>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</si>
  <si>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</si>
  <si>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</si>
  <si>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</si>
  <si>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</si>
  <si>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</si>
  <si>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</si>
  <si>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</si>
  <si>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</si>
  <si>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</si>
  <si>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</si>
  <si>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</si>
  <si>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</si>
  <si>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</si>
  <si>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</si>
  <si>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</si>
  <si>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</si>
  <si>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</si>
  <si>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</si>
  <si>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</si>
  <si>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</si>
  <si>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</si>
  <si>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</si>
  <si>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</si>
  <si>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</si>
  <si>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</si>
  <si>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</si>
  <si>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</si>
  <si>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</si>
  <si>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</si>
  <si>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</si>
  <si>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</si>
  <si>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</si>
  <si>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</si>
  <si>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</si>
  <si>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</si>
  <si>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</si>
  <si>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</si>
  <si>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</si>
  <si>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</si>
  <si>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</si>
  <si>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</si>
  <si>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</si>
  <si>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</si>
  <si>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</si>
  <si>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</si>
  <si>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</si>
  <si>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</si>
  <si>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</si>
  <si>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</si>
  <si>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</si>
  <si>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</si>
  <si>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</si>
  <si>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</si>
  <si>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</si>
  <si>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</si>
  <si>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</si>
  <si>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</si>
  <si>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</si>
  <si>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</si>
  <si>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</si>
  <si>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</si>
  <si>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</si>
  <si>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</si>
  <si>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</si>
  <si>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</si>
  <si>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</si>
  <si>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</si>
  <si>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</si>
  <si>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</si>
  <si>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</si>
  <si>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</si>
  <si>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</si>
  <si>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</si>
  <si>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</si>
  <si>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</si>
  <si>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</si>
  <si>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</si>
  <si>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</si>
  <si>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</si>
  <si>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</si>
  <si>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</si>
  <si>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</si>
  <si>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</si>
  <si>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</si>
  <si>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</si>
  <si>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</si>
  <si>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</si>
  <si>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</si>
  <si>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</si>
  <si>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</si>
  <si>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</si>
  <si>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</si>
  <si>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</si>
  <si>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</si>
  <si>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</si>
  <si>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</si>
  <si>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</si>
  <si>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</si>
  <si>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</si>
  <si>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</si>
  <si>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</si>
  <si>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</si>
  <si>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</si>
  <si>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</si>
  <si>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</si>
  <si>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</si>
  <si>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</si>
  <si>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</si>
  <si>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</si>
  <si>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</si>
  <si>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</si>
  <si>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</si>
  <si>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</si>
  <si>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</si>
  <si>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</si>
  <si>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</si>
  <si>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</si>
  <si>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</si>
  <si>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</si>
  <si>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</si>
  <si>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</si>
  <si>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</si>
  <si>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</si>
  <si>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</si>
  <si>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</si>
  <si>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</si>
  <si>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</si>
  <si>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</si>
  <si>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</si>
  <si>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</si>
  <si>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</si>
  <si>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</si>
  <si>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</si>
  <si>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</si>
  <si>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</si>
  <si>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</si>
  <si>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</si>
  <si>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</si>
  <si>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</si>
  <si>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</si>
  <si>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</si>
  <si>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</si>
  <si>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</si>
  <si>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</si>
  <si>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</si>
  <si>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</si>
  <si>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</si>
  <si>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</si>
  <si>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</si>
  <si>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</si>
  <si>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</si>
  <si>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</si>
  <si>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</si>
  <si>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</si>
  <si>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</si>
  <si>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</si>
  <si>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</si>
  <si>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</si>
  <si>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</si>
  <si>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</si>
  <si>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</si>
  <si>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</si>
  <si>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</si>
  <si>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</si>
  <si>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</si>
  <si>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</si>
  <si>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</si>
  <si>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</si>
  <si>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</si>
  <si>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</si>
  <si>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</si>
  <si>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</si>
  <si>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</si>
  <si>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</si>
  <si>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</si>
  <si>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</si>
  <si>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</si>
  <si>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</si>
  <si>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</si>
  <si>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</si>
  <si>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</si>
  <si>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</si>
  <si>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</si>
  <si>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</si>
  <si>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</si>
  <si>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</si>
  <si>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</si>
  <si>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</si>
  <si>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</si>
  <si>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</si>
  <si>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</si>
  <si>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</si>
  <si>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</si>
  <si>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</si>
  <si>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</si>
  <si>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</si>
  <si>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</si>
  <si>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</si>
  <si>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</si>
  <si>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</si>
  <si>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</si>
  <si>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</si>
  <si>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</si>
  <si>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</si>
  <si>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</si>
  <si>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</si>
  <si>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</si>
  <si>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</si>
  <si>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</si>
  <si>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</si>
  <si>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</si>
  <si>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</si>
  <si>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</si>
  <si>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</si>
  <si>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</si>
  <si>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</si>
  <si>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</si>
  <si>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</si>
  <si>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</si>
  <si>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</si>
  <si>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</si>
  <si>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</si>
  <si>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</si>
  <si>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</si>
  <si>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</si>
  <si>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</si>
  <si>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</si>
  <si>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</si>
  <si>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</si>
  <si>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</si>
  <si>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</si>
  <si>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</si>
  <si>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</si>
  <si>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</si>
  <si>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</si>
  <si>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</si>
  <si>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</si>
  <si>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</si>
  <si>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</si>
  <si>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</si>
  <si>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</si>
  <si>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</si>
  <si>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</si>
  <si>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</si>
  <si>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</si>
  <si>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</si>
  <si>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</si>
  <si>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</si>
  <si>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</si>
  <si>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</si>
  <si>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</si>
  <si>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</si>
  <si>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</si>
  <si>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</si>
  <si>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</si>
  <si>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</si>
  <si>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</si>
  <si>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</si>
  <si>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</si>
  <si>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</si>
  <si>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</si>
  <si>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</si>
  <si>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</si>
  <si>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</si>
  <si>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</si>
  <si>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</si>
  <si>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</si>
  <si>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</si>
  <si>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</si>
  <si>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</si>
  <si>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</si>
  <si>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</si>
  <si>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</si>
  <si>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</si>
  <si>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</si>
  <si>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</si>
  <si>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</si>
  <si>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</si>
  <si>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</si>
  <si>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</si>
  <si>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</si>
  <si>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</si>
  <si>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</si>
  <si>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</si>
  <si>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</si>
  <si>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</si>
  <si>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</si>
  <si>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</si>
  <si>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</si>
  <si>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</si>
  <si>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</si>
  <si>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</si>
  <si>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</si>
  <si>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</si>
  <si>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</si>
  <si>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</si>
  <si>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</si>
  <si>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</si>
  <si>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</si>
  <si>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</si>
  <si>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</si>
  <si>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</si>
  <si>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</si>
  <si>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</si>
  <si>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</si>
  <si>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</si>
  <si>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</si>
  <si>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</si>
  <si>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</si>
  <si>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</si>
  <si>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</si>
  <si>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</si>
  <si>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</si>
  <si>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</si>
  <si>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</si>
  <si>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</si>
  <si>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</si>
  <si>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</si>
  <si>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</si>
  <si>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</si>
  <si>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</si>
  <si>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</si>
  <si>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</si>
  <si>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</si>
  <si>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</si>
  <si>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</si>
  <si>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</si>
  <si>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</si>
  <si>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</si>
  <si>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</si>
  <si>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</si>
  <si>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</si>
  <si>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</si>
  <si>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</si>
  <si>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</si>
  <si>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</si>
  <si>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</si>
  <si>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</si>
  <si>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</si>
  <si>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</si>
  <si>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</si>
  <si>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</si>
  <si>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</si>
  <si>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</si>
  <si>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</si>
  <si>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</si>
  <si>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</si>
  <si>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</si>
  <si>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</si>
  <si>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</si>
  <si>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</si>
  <si>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</si>
  <si>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</si>
  <si>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</si>
  <si>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</si>
  <si>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</si>
  <si>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</si>
  <si>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</si>
  <si>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</si>
  <si>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</si>
  <si>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</si>
  <si>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</si>
  <si>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</si>
  <si>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</si>
  <si>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</si>
  <si>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</si>
  <si>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</si>
  <si>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</si>
  <si>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</si>
  <si>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</si>
  <si>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</si>
  <si>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</si>
  <si>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</si>
  <si>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</si>
  <si>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</si>
  <si>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</si>
  <si>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</si>
  <si>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</si>
  <si>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</si>
  <si>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</si>
  <si>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</si>
  <si>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</si>
  <si>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</si>
  <si>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</si>
  <si>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</si>
  <si>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</si>
  <si>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</si>
  <si>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</si>
  <si>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</si>
  <si>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</si>
  <si>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</si>
  <si>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</si>
  <si>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</si>
  <si>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</si>
  <si>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</si>
  <si>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</si>
  <si>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</si>
  <si>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</si>
  <si>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</si>
  <si>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</si>
  <si>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</si>
  <si>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</si>
  <si>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</si>
  <si>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</si>
  <si>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</si>
  <si>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</si>
  <si>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</si>
  <si>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</si>
  <si>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</si>
  <si>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</si>
  <si>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</si>
  <si>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</si>
  <si>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</si>
  <si>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</si>
  <si>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</si>
  <si>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</si>
  <si>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</si>
  <si>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</si>
  <si>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</si>
  <si>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</si>
  <si>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</si>
  <si>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</si>
  <si>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</si>
  <si>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</si>
  <si>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</si>
  <si>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</si>
  <si>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</si>
  <si>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</si>
  <si>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</si>
  <si>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</si>
  <si>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</si>
  <si>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</si>
  <si>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</si>
  <si>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</si>
  <si>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</si>
  <si>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</si>
  <si>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</si>
  <si>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</si>
  <si>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</si>
  <si>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</si>
  <si>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</si>
  <si>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</si>
  <si>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</si>
  <si>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</si>
  <si>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</si>
  <si>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</si>
  <si>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</si>
  <si>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</si>
  <si>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</si>
  <si>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</si>
  <si>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</si>
  <si>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</si>
  <si>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</si>
  <si>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</si>
  <si>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</si>
  <si>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</si>
  <si>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</si>
  <si>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</si>
  <si>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</si>
  <si>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</si>
  <si>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</si>
  <si>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</si>
  <si>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</si>
  <si>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</si>
  <si>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</si>
  <si>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</si>
  <si>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</si>
  <si>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</si>
  <si>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</si>
  <si>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</si>
  <si>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</si>
  <si>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</si>
  <si>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</si>
  <si>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</si>
  <si>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</si>
  <si>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</si>
  <si>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</si>
  <si>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</si>
  <si>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</si>
  <si>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</si>
  <si>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</si>
  <si>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</si>
  <si>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</si>
  <si>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</si>
  <si>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</si>
  <si>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</si>
  <si>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</si>
  <si>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</si>
  <si>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</si>
  <si>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</si>
  <si>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</si>
  <si>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</si>
  <si>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</si>
  <si>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</si>
  <si>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</si>
  <si>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</si>
  <si>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</si>
  <si>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</si>
  <si>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</si>
  <si>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</si>
  <si>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</si>
  <si>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</si>
  <si>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</si>
  <si>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</si>
  <si>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</si>
  <si>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</si>
  <si>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</si>
  <si>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</si>
  <si>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</si>
  <si>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</si>
  <si>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</si>
  <si>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</si>
  <si>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</si>
  <si>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</si>
  <si>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</si>
  <si>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</si>
  <si>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</si>
  <si>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</si>
  <si>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</si>
  <si>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</si>
  <si>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</si>
  <si>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</si>
  <si>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</si>
  <si>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</si>
  <si>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</si>
  <si>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</si>
  <si>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</si>
  <si>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</si>
  <si>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</si>
  <si>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</si>
  <si>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</si>
  <si>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</si>
  <si>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</si>
  <si>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</si>
  <si>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</si>
  <si>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</si>
  <si>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</si>
  <si>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</si>
  <si>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</si>
  <si>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</si>
  <si>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</si>
  <si>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</si>
  <si>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</si>
  <si>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</si>
  <si>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</si>
  <si>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</si>
  <si>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</si>
  <si>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</si>
  <si>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</si>
  <si>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</si>
  <si>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</si>
  <si>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</si>
  <si>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</si>
  <si>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</si>
  <si>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</si>
  <si>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</si>
  <si>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</si>
  <si>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</si>
  <si>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</si>
  <si>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</si>
  <si>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</si>
  <si>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</si>
  <si>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</si>
  <si>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</si>
  <si>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</si>
  <si>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</si>
  <si>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</si>
  <si>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</si>
  <si>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</si>
  <si>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</si>
  <si>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</si>
  <si>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</si>
  <si>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</si>
  <si>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</si>
  <si>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</si>
  <si>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</si>
  <si>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</si>
  <si>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</si>
  <si>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</si>
  <si>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</si>
  <si>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</si>
  <si>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</si>
  <si>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</si>
  <si>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</si>
  <si>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</si>
  <si>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</si>
  <si>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</si>
  <si>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</si>
  <si>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</si>
  <si>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</si>
  <si>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</si>
  <si>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</si>
  <si>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</si>
  <si>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</si>
  <si>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</si>
  <si>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</si>
  <si>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</si>
  <si>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</si>
  <si>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</si>
  <si>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</si>
  <si>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</si>
  <si>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</si>
  <si>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</si>
  <si>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</si>
  <si>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</si>
  <si>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</si>
  <si>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</si>
  <si>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</si>
  <si>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</si>
  <si>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</si>
  <si>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</si>
  <si>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</si>
  <si>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</si>
  <si>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</si>
  <si>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</si>
  <si>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</si>
  <si>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</si>
  <si>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</si>
  <si>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</si>
  <si>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</si>
  <si>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</si>
  <si>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</si>
  <si>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</si>
  <si>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</si>
  <si>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</si>
  <si>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</si>
  <si>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</si>
  <si>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</si>
  <si>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</si>
  <si>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</si>
  <si>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</si>
  <si>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</si>
  <si>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</si>
  <si>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</si>
  <si>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</si>
  <si>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</si>
  <si>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</si>
  <si>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</si>
  <si>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</si>
  <si>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</si>
  <si>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</si>
  <si>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</si>
  <si>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</si>
  <si>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</si>
  <si>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</si>
  <si>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</si>
  <si>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</si>
  <si>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</si>
  <si>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</si>
  <si>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</si>
  <si>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</si>
  <si>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</si>
  <si>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</si>
  <si>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</si>
  <si>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</si>
  <si>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</si>
  <si>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</si>
  <si>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</si>
  <si>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</si>
  <si>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</si>
  <si>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</si>
  <si>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</si>
  <si>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</si>
  <si>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</si>
  <si>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</si>
  <si>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</si>
  <si>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</si>
  <si>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</si>
  <si>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</si>
  <si>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</si>
  <si>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</si>
  <si>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</si>
  <si>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</si>
  <si>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</si>
  <si>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</si>
  <si>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</si>
  <si>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</si>
  <si>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</si>
  <si>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</si>
  <si>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</si>
  <si>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</si>
  <si>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</si>
  <si>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</si>
  <si>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</si>
  <si>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</si>
  <si>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</si>
  <si>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</si>
  <si>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</si>
  <si>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</si>
  <si>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</si>
  <si>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</si>
  <si>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</si>
  <si>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</si>
  <si>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</si>
  <si>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</si>
  <si>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</si>
  <si>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</si>
  <si>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</si>
  <si>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</si>
  <si>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</si>
  <si>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</si>
  <si>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</si>
  <si>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</si>
  <si>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</si>
  <si>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</si>
  <si>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</si>
  <si>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</si>
  <si>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</si>
  <si>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</si>
  <si>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</si>
  <si>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</si>
  <si>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</si>
  <si>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</si>
  <si>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</si>
  <si>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</si>
  <si>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</si>
  <si>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</si>
  <si>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</si>
  <si>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</si>
  <si>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</si>
  <si>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</si>
  <si>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</si>
  <si>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</si>
  <si>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</si>
  <si>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</si>
  <si>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</si>
  <si>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</si>
  <si>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</si>
  <si>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</si>
  <si>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</si>
  <si>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</si>
  <si>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</si>
  <si>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</si>
  <si>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</si>
  <si>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</si>
  <si>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</si>
  <si>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</si>
  <si>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</si>
  <si>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</si>
  <si>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</si>
  <si>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</si>
  <si>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</si>
  <si>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</si>
  <si>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</si>
  <si>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</si>
  <si>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</si>
  <si>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</si>
  <si>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</si>
  <si>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</si>
  <si>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</si>
  <si>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</si>
  <si>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</si>
  <si>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</si>
  <si>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</si>
  <si>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</si>
  <si>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</si>
  <si>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</si>
  <si>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</si>
  <si>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</si>
  <si>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</si>
  <si>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</si>
  <si>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</si>
  <si>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</si>
  <si>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</si>
  <si>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</si>
  <si>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</si>
  <si>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</si>
  <si>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</si>
  <si>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</si>
  <si>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</si>
  <si>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</si>
  <si>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</si>
  <si>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</si>
  <si>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</si>
  <si>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</si>
  <si>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</si>
  <si>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</si>
  <si>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</si>
  <si>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</si>
  <si>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</si>
  <si>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</si>
  <si>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</si>
  <si>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</si>
  <si>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</si>
  <si>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</si>
  <si>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</si>
  <si>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</si>
  <si>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</si>
  <si>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</si>
  <si>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</si>
  <si>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</si>
  <si>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</si>
  <si>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</si>
  <si>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</si>
  <si>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</si>
  <si>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</si>
  <si>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</si>
  <si>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</si>
  <si>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</si>
  <si>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</si>
  <si>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</si>
  <si>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</si>
  <si>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</si>
  <si>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</si>
  <si>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</si>
  <si>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</si>
  <si>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</si>
  <si>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</si>
  <si>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</si>
  <si>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</si>
  <si>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</si>
  <si>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</si>
  <si>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</si>
  <si>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</si>
  <si>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</si>
  <si>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</si>
  <si>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</si>
  <si>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</si>
  <si>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</si>
  <si>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</si>
  <si>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</si>
  <si>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</si>
  <si>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</si>
  <si>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</si>
  <si>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</si>
  <si>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</si>
  <si>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</si>
  <si>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</si>
  <si>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</si>
  <si>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</si>
  <si>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</si>
  <si>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</si>
  <si>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</si>
  <si>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</si>
  <si>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</si>
  <si>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</si>
  <si>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</si>
  <si>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</si>
  <si>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</si>
  <si>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</si>
  <si>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</si>
  <si>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</si>
  <si>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</si>
  <si>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</si>
  <si>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</si>
  <si>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</si>
  <si>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</si>
  <si>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</si>
  <si>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</si>
  <si>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</si>
  <si>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</si>
  <si>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</si>
  <si>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</si>
  <si>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</si>
  <si>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</si>
  <si>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</si>
  <si>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</si>
  <si>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</si>
  <si>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</si>
  <si>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</si>
  <si>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</si>
  <si>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</si>
  <si>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</si>
  <si>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</si>
  <si>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</si>
  <si>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</si>
  <si>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</si>
  <si>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</si>
  <si>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</si>
  <si>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</si>
  <si>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</si>
  <si>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</si>
  <si>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</si>
  <si>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</si>
  <si>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</si>
  <si>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</si>
  <si>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</si>
  <si>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</si>
  <si>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</si>
  <si>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</si>
  <si>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</si>
  <si>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</si>
  <si>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</si>
  <si>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</si>
  <si>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</si>
  <si>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</si>
  <si>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</si>
  <si>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</si>
  <si>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</si>
  <si>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</si>
  <si>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</si>
  <si>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</si>
  <si>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</si>
  <si>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</si>
  <si>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</si>
  <si>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</si>
  <si>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</si>
  <si>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</si>
  <si>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</si>
  <si>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</si>
  <si>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</si>
  <si>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</si>
  <si>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</si>
  <si>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</si>
  <si>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</si>
  <si>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</si>
  <si>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</si>
  <si>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</si>
  <si>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</si>
  <si>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</si>
  <si>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</si>
  <si>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</si>
  <si>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</si>
  <si>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</si>
  <si>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</si>
  <si>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</si>
  <si>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</si>
  <si>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</si>
  <si>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</si>
  <si>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</si>
  <si>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</si>
  <si>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</si>
  <si>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</si>
  <si>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</si>
  <si>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</si>
  <si>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</si>
  <si>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</si>
  <si>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</si>
  <si>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</si>
  <si>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</si>
  <si>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</si>
  <si>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</si>
  <si>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</si>
  <si>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</si>
  <si>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</si>
  <si>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</si>
  <si>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</si>
  <si>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</si>
  <si>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</si>
  <si>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</si>
  <si>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</si>
  <si>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</si>
  <si>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</si>
  <si>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</si>
  <si>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</si>
  <si>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</si>
  <si>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</si>
  <si>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</si>
  <si>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</si>
  <si>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</si>
  <si>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</si>
  <si>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</si>
  <si>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</si>
  <si>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</si>
  <si>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</si>
  <si>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</si>
  <si>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</si>
  <si>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</si>
  <si>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</si>
  <si>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</si>
  <si>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</si>
  <si>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</si>
  <si>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</si>
  <si>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</si>
  <si>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</si>
  <si>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</si>
  <si>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</si>
  <si>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</si>
  <si>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</si>
  <si>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</si>
  <si>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</si>
  <si>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</si>
  <si>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</si>
  <si>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</si>
  <si>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</si>
  <si>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</si>
  <si>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</si>
  <si>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</si>
  <si>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</si>
  <si>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</si>
  <si>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</si>
  <si>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</si>
  <si>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</si>
  <si>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</si>
  <si>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</si>
  <si>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</si>
  <si>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</si>
  <si>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</si>
  <si>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</si>
  <si>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</si>
  <si>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</si>
  <si>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</si>
  <si>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</si>
  <si>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</si>
  <si>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</si>
  <si>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</si>
  <si>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</si>
  <si>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</si>
  <si>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</si>
  <si>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</si>
  <si>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</si>
  <si>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</si>
  <si>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</si>
  <si>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</si>
  <si>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</si>
  <si>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</si>
  <si>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</si>
  <si>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</si>
  <si>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</si>
  <si>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</si>
  <si>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</si>
  <si>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</si>
  <si>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</si>
  <si>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</si>
  <si>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</si>
  <si>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</si>
  <si>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</si>
  <si>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</si>
  <si>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</si>
  <si>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</si>
  <si>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</si>
  <si>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</si>
  <si>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</si>
  <si>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</si>
  <si>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</si>
  <si>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</si>
  <si>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</si>
  <si>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</si>
  <si>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</si>
  <si>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</si>
  <si>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</si>
  <si>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</si>
  <si>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</si>
  <si>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</si>
  <si>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</si>
  <si>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</si>
  <si>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</si>
  <si>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</si>
  <si>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</si>
  <si>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</si>
  <si>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</si>
  <si>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</si>
  <si>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</si>
  <si>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</si>
  <si>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</si>
  <si>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</si>
  <si>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</si>
  <si>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</si>
  <si>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</si>
  <si>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</si>
  <si>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</si>
  <si>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</si>
  <si>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</si>
  <si>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</si>
  <si>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</si>
  <si>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</si>
  <si>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</si>
  <si>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</si>
  <si>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</si>
  <si>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</si>
  <si>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</si>
  <si>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</si>
  <si>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</si>
  <si>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</si>
  <si>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</si>
  <si>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</si>
  <si>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</si>
  <si>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</si>
  <si>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</si>
  <si>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</si>
  <si>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</si>
  <si>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</si>
  <si>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</si>
  <si>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</si>
  <si>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</si>
  <si>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</si>
  <si>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</si>
  <si>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</si>
  <si>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</si>
  <si>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</si>
  <si>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</si>
  <si>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</si>
  <si>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</si>
  <si>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</si>
  <si>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</si>
  <si>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</si>
  <si>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</si>
  <si>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</si>
  <si>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</si>
  <si>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</si>
  <si>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</si>
  <si>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</si>
  <si>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</si>
  <si>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</si>
  <si>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</si>
  <si>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</si>
  <si>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</si>
  <si>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</si>
  <si>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</si>
  <si>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</si>
  <si>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</si>
  <si>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</si>
  <si>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</si>
  <si>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</si>
  <si>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</si>
  <si>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</si>
  <si>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</si>
  <si>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</si>
  <si>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</si>
  <si>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</si>
  <si>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</si>
  <si>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</si>
  <si>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</si>
  <si>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</si>
  <si>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</si>
  <si>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</si>
  <si>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</si>
  <si>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</si>
  <si>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</si>
  <si>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</si>
  <si>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</si>
  <si>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</si>
  <si>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</si>
  <si>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</si>
  <si>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</si>
  <si>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</si>
  <si>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</si>
  <si>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</si>
  <si>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</si>
  <si>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</si>
  <si>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</si>
  <si>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</si>
  <si>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</si>
  <si>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</si>
  <si>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</si>
  <si>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</si>
  <si>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</si>
  <si>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</si>
  <si>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</si>
  <si>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</si>
  <si>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</si>
  <si>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</si>
  <si>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</si>
  <si>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</si>
  <si>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</si>
  <si>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</si>
  <si>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</si>
  <si>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</si>
  <si>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</si>
  <si>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</si>
  <si>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</si>
  <si>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</si>
  <si>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</si>
  <si>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</si>
  <si>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</si>
  <si>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</si>
  <si>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</si>
  <si>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</si>
  <si>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</si>
  <si>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</si>
  <si>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</si>
  <si>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</si>
  <si>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</si>
  <si>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</si>
  <si>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</si>
  <si>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</si>
  <si>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</si>
  <si>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</si>
  <si>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</si>
  <si>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</si>
  <si>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</si>
  <si>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</si>
  <si>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</si>
  <si>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</si>
  <si>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</si>
  <si>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</si>
  <si>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</si>
  <si>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</si>
  <si>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</si>
  <si>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</si>
  <si>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</si>
  <si>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</si>
  <si>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</si>
  <si>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</si>
  <si>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</si>
  <si>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</si>
  <si>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</si>
  <si>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</si>
  <si>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</si>
  <si>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</si>
  <si>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</si>
  <si>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</si>
  <si>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</si>
  <si>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</si>
  <si>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</si>
  <si>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</si>
  <si>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</si>
  <si>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</si>
  <si>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</si>
  <si>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</si>
  <si>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</si>
  <si>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</si>
  <si>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</si>
  <si>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</si>
  <si>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</si>
  <si>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</si>
  <si>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</si>
  <si>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</si>
  <si>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</si>
  <si>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</si>
  <si>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</si>
  <si>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</si>
  <si>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</si>
  <si>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</si>
  <si>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</si>
  <si>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</si>
  <si>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</si>
  <si>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</si>
  <si>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</si>
  <si>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</si>
  <si>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</si>
  <si>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</si>
  <si>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</si>
  <si>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</si>
  <si>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</si>
  <si>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</si>
  <si>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</si>
  <si>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</si>
  <si>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</si>
  <si>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</si>
  <si>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</si>
  <si>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</si>
  <si>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</si>
  <si>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</si>
  <si>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</si>
  <si>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</si>
  <si>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</si>
  <si>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</si>
  <si>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</si>
  <si>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</si>
  <si>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</si>
  <si>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</si>
  <si>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</si>
  <si>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</si>
  <si>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</si>
  <si>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</si>
  <si>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</si>
  <si>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</si>
  <si>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</si>
  <si>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</si>
  <si>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</si>
  <si>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</si>
  <si>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</si>
  <si>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</si>
  <si>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</si>
  <si>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</si>
  <si>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</si>
  <si>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</si>
  <si>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</si>
  <si>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</si>
  <si>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</si>
  <si>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</si>
  <si>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</si>
  <si>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</si>
  <si>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</si>
  <si>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</si>
  <si>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</si>
  <si>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</si>
  <si>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</si>
  <si>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</si>
  <si>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</si>
  <si>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</si>
  <si>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</si>
  <si>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</si>
  <si>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</si>
  <si>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</si>
  <si>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</si>
  <si>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</si>
  <si>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</si>
  <si>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</si>
  <si>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</si>
  <si>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</si>
  <si>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</si>
  <si>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</si>
  <si>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</si>
  <si>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</si>
  <si>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</si>
  <si>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</si>
  <si>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</si>
  <si>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</si>
  <si>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</si>
  <si>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</si>
  <si>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</si>
  <si>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</si>
  <si>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</si>
  <si>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</si>
  <si>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</si>
  <si>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</si>
  <si>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</si>
  <si>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</si>
  <si>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</si>
  <si>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</si>
  <si>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</si>
  <si>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</si>
  <si>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</si>
  <si>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</si>
  <si>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</si>
  <si>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</si>
  <si>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</si>
  <si>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</si>
  <si>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</si>
  <si>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</si>
  <si>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</si>
  <si>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</si>
  <si>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</si>
  <si>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</si>
  <si>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</si>
  <si>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</si>
  <si>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</si>
  <si>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</si>
  <si>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</si>
  <si>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</si>
  <si>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</si>
  <si>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</si>
  <si>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</si>
  <si>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</si>
  <si>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</si>
  <si>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</si>
  <si>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</si>
  <si>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</si>
  <si>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</si>
  <si>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</si>
  <si>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</si>
  <si>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</si>
  <si>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</si>
  <si>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</si>
  <si>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</si>
  <si>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</si>
  <si>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</si>
  <si>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</si>
  <si>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</si>
  <si>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</si>
  <si>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</si>
  <si>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</si>
  <si>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</si>
  <si>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</si>
  <si>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</si>
  <si>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</si>
  <si>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</si>
  <si>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</si>
  <si>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</si>
  <si>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</si>
  <si>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</si>
  <si>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</si>
  <si>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</si>
  <si>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</si>
  <si>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</si>
  <si>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</si>
  <si>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</si>
  <si>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</si>
  <si>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</si>
  <si>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</si>
  <si>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</si>
  <si>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</si>
  <si>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</si>
  <si>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</si>
  <si>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</si>
  <si>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</si>
  <si>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</si>
  <si>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</si>
  <si>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</si>
  <si>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</si>
  <si>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</si>
  <si>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</si>
  <si>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</si>
  <si>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</si>
  <si>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</si>
  <si>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</si>
  <si>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</si>
  <si>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</si>
  <si>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</si>
  <si>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</si>
  <si>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</si>
  <si>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</si>
  <si>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</si>
  <si>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</si>
  <si>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</si>
  <si>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</si>
  <si>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</si>
  <si>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</si>
  <si>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</si>
  <si>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</si>
  <si>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</si>
  <si>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</si>
  <si>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</si>
  <si>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</si>
  <si>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</si>
  <si>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</si>
  <si>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</si>
  <si>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</si>
  <si>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</si>
  <si>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</si>
  <si>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</si>
  <si>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</si>
  <si>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</si>
  <si>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</si>
  <si>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</si>
  <si>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</si>
  <si>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</si>
  <si>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</si>
  <si>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</si>
  <si>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</si>
  <si>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</si>
  <si>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</si>
  <si>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</si>
  <si>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</si>
  <si>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</si>
  <si>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</si>
  <si>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</si>
  <si>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</si>
  <si>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</si>
  <si>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</si>
  <si>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</si>
  <si>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</si>
  <si>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</si>
  <si>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</si>
  <si>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</si>
  <si>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</si>
  <si>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</si>
  <si>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</si>
  <si>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</si>
  <si>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</si>
  <si>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</si>
  <si>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</si>
  <si>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</si>
  <si>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</si>
  <si>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</si>
  <si>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</si>
  <si>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</si>
  <si>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</si>
  <si>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</si>
  <si>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</si>
  <si>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</si>
  <si>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</si>
  <si>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</si>
  <si>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</si>
  <si>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</si>
  <si>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</si>
  <si>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</si>
  <si>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</si>
  <si>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</si>
  <si>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</si>
  <si>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</si>
  <si>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</si>
  <si>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</si>
  <si>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</si>
  <si>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</si>
  <si>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</si>
  <si>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</si>
  <si>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</si>
  <si>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</si>
  <si>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</si>
  <si>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</si>
  <si>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</si>
  <si>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</si>
  <si>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</si>
  <si>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</si>
  <si>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</si>
  <si>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</si>
  <si>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</si>
  <si>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</si>
  <si>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</si>
  <si>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</si>
  <si>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</si>
  <si>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</si>
  <si>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</si>
  <si>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</si>
  <si>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</si>
  <si>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</si>
  <si>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</si>
  <si>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</si>
  <si>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</si>
  <si>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</si>
  <si>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</si>
  <si>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</si>
  <si>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</si>
  <si>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</si>
  <si>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</si>
  <si>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</si>
  <si>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</si>
  <si>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</si>
  <si>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</si>
  <si>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</si>
  <si>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</si>
  <si>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</si>
  <si>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</si>
  <si>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</si>
  <si>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</si>
  <si>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</si>
  <si>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</si>
  <si>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</si>
  <si>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</si>
  <si>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</si>
  <si>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</si>
  <si>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</si>
  <si>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</si>
  <si>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</si>
  <si>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</si>
  <si>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</si>
  <si>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</si>
  <si>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</si>
  <si>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</si>
  <si>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</si>
  <si>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</si>
  <si>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</si>
  <si>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</si>
  <si>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</si>
  <si>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</si>
  <si>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</si>
  <si>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</si>
  <si>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</si>
  <si>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</si>
  <si>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</si>
  <si>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</si>
  <si>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</si>
  <si>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</si>
  <si>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</si>
  <si>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</si>
  <si>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</si>
  <si>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</si>
  <si>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</si>
  <si>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</si>
  <si>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</si>
  <si>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</si>
  <si>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</si>
  <si>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</si>
  <si>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</si>
  <si>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</si>
  <si>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</si>
  <si>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</si>
  <si>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</si>
  <si>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</si>
  <si>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</si>
  <si>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</si>
  <si>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</si>
  <si>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</si>
  <si>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</si>
  <si>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</si>
  <si>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</si>
  <si>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</si>
  <si>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</si>
  <si>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</si>
  <si>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</si>
  <si>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</si>
  <si>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</si>
  <si>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</si>
  <si>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</si>
  <si>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</si>
  <si>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</si>
  <si>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</si>
  <si>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</si>
  <si>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</si>
  <si>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</si>
  <si>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</si>
  <si>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</si>
  <si>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</si>
  <si>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</si>
  <si>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</si>
  <si>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</si>
  <si>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</si>
  <si>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</si>
  <si>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</si>
  <si>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</si>
  <si>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</si>
  <si>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</si>
  <si>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</si>
  <si>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</si>
  <si>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</si>
  <si>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</si>
  <si>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</si>
  <si>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</si>
  <si>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</si>
  <si>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</si>
  <si>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</si>
  <si>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</si>
  <si>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</si>
  <si>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</si>
  <si>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</si>
  <si>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</si>
  <si>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</si>
  <si>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</si>
  <si>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</si>
  <si>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</si>
  <si>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</si>
  <si>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</si>
  <si>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</si>
  <si>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</si>
  <si>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</si>
  <si>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</si>
  <si>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</si>
  <si>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</si>
  <si>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</si>
  <si>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</si>
  <si>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</si>
  <si>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</si>
  <si>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</si>
  <si>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</si>
  <si>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</si>
  <si>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</si>
  <si>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</si>
  <si>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</si>
  <si>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</si>
  <si>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</si>
  <si>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</si>
  <si>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</si>
  <si>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</si>
  <si>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</si>
  <si>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</si>
  <si>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</si>
  <si>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</si>
  <si>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</si>
  <si>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</si>
  <si>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</si>
  <si>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</si>
  <si>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</si>
  <si>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</si>
  <si>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</si>
  <si>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</si>
  <si>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</si>
  <si>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</si>
  <si>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</si>
  <si>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</si>
  <si>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</si>
  <si>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</si>
  <si>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</si>
  <si>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</si>
  <si>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</si>
  <si>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</si>
  <si>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</si>
  <si>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</si>
  <si>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</si>
  <si>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</si>
  <si>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</si>
  <si>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</si>
  <si>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</si>
  <si>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</si>
  <si>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</si>
  <si>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</si>
  <si>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</si>
  <si>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</si>
  <si>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</si>
  <si>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</si>
  <si>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</si>
  <si>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</si>
  <si>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</si>
  <si>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</si>
  <si>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</si>
  <si>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</si>
  <si>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</si>
  <si>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</si>
  <si>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</si>
  <si>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</si>
  <si>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</si>
  <si>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</si>
  <si>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</si>
  <si>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</si>
  <si>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</si>
  <si>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</si>
  <si>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</si>
  <si>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</si>
  <si>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</si>
  <si>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</si>
  <si>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</si>
  <si>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</si>
  <si>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</si>
  <si>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</si>
  <si>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</si>
  <si>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</si>
  <si>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</si>
  <si>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</si>
  <si>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</si>
  <si>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</si>
  <si>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</si>
  <si>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</si>
  <si>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</si>
  <si>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</si>
  <si>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</si>
  <si>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</si>
  <si>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</si>
  <si>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</si>
  <si>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</si>
  <si>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</si>
  <si>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</si>
  <si>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</si>
  <si>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</si>
  <si>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</si>
  <si>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</si>
  <si>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</si>
  <si>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</si>
  <si>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</si>
  <si>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</si>
  <si>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</si>
  <si>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</si>
  <si>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</si>
  <si>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</si>
  <si>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</si>
  <si>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</si>
  <si>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</si>
  <si>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</si>
  <si>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</si>
  <si>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</si>
  <si>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</si>
  <si>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</si>
  <si>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</si>
  <si>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</si>
  <si>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</si>
  <si>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</si>
  <si>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</si>
  <si>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</si>
  <si>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</si>
  <si>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</si>
  <si>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</si>
  <si>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</si>
  <si>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</si>
  <si>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</si>
  <si>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</si>
  <si>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</si>
  <si>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</si>
  <si>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</si>
  <si>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</si>
  <si>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</si>
  <si>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</si>
  <si>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</si>
  <si>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</si>
  <si>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</si>
  <si>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</si>
  <si>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</si>
  <si>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</si>
  <si>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</si>
  <si>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</si>
  <si>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</si>
  <si>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</si>
  <si>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</si>
  <si>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</si>
  <si>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</si>
  <si>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</si>
  <si>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</si>
  <si>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</si>
  <si>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</si>
  <si>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</si>
  <si>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</si>
  <si>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</si>
  <si>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</si>
  <si>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</si>
  <si>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</si>
  <si>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</si>
  <si>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</si>
  <si>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</si>
  <si>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</si>
  <si>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</si>
  <si>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</si>
  <si>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</si>
  <si>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</si>
  <si>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</si>
  <si>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</si>
  <si>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</si>
  <si>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</si>
  <si>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</si>
  <si>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</si>
  <si>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</si>
  <si>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</si>
  <si>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</si>
  <si>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</si>
  <si>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</si>
  <si>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</si>
  <si>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</si>
  <si>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</si>
  <si>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</si>
  <si>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</si>
  <si>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</si>
  <si>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</si>
  <si>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</si>
  <si>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</si>
  <si>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</si>
  <si>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</si>
  <si>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</si>
  <si>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</si>
  <si>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</si>
  <si>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</si>
  <si>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</si>
  <si>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</si>
  <si>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</si>
  <si>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</si>
  <si>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</si>
  <si>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</si>
  <si>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</si>
  <si>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</si>
  <si>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</si>
  <si>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</si>
  <si>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</si>
  <si>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</si>
  <si>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</si>
  <si>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</si>
  <si>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</si>
  <si>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</si>
  <si>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</si>
  <si>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</si>
  <si>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</si>
  <si>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</si>
  <si>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</si>
  <si>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</si>
  <si>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</si>
  <si>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</si>
  <si>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</si>
  <si>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</si>
  <si>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</si>
  <si>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</si>
  <si>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</si>
  <si>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</si>
  <si>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</si>
  <si>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</si>
  <si>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</si>
  <si>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</si>
  <si>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</si>
  <si>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</si>
  <si>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</si>
  <si>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</si>
  <si>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</si>
  <si>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</si>
  <si>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</si>
  <si>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</si>
  <si>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</si>
  <si>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</si>
  <si>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</si>
  <si>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</si>
  <si>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</si>
  <si>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</si>
  <si>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</si>
  <si>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</si>
  <si>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</si>
  <si>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</si>
  <si>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</si>
  <si>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</si>
  <si>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</si>
  <si>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</si>
  <si>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</si>
  <si>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</si>
  <si>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</si>
  <si>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</si>
  <si>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</si>
  <si>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</si>
  <si>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</si>
  <si>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</si>
  <si>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</si>
  <si>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</si>
  <si>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</si>
  <si>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</si>
  <si>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</si>
  <si>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</si>
  <si>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</si>
  <si>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</si>
  <si>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</si>
  <si>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</si>
  <si>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</si>
  <si>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</si>
  <si>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</si>
  <si>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</si>
  <si>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</si>
  <si>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</si>
  <si>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</si>
  <si>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</si>
  <si>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</si>
  <si>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</si>
  <si>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</si>
  <si>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</si>
  <si>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</si>
  <si>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</si>
  <si>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</si>
  <si>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</si>
  <si>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</si>
  <si>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</si>
  <si>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</si>
  <si>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</si>
  <si>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</si>
  <si>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</si>
  <si>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</si>
  <si>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</si>
  <si>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</si>
  <si>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</si>
  <si>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</si>
  <si>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</si>
  <si>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</si>
  <si>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</si>
  <si>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</si>
  <si>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</si>
  <si>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</si>
  <si>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</si>
  <si>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</si>
  <si>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</si>
  <si>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</si>
  <si>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</si>
  <si>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</si>
  <si>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</si>
  <si>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</si>
  <si>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</si>
  <si>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</si>
  <si>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</si>
  <si>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</si>
  <si>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</si>
  <si>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</si>
  <si>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</si>
  <si>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</si>
  <si>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</si>
  <si>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</si>
  <si>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</si>
  <si>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</si>
  <si>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</si>
  <si>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</si>
  <si>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</si>
  <si>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</si>
  <si>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</si>
  <si>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</si>
  <si>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</si>
  <si>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</si>
  <si>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</si>
  <si>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</si>
  <si>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</si>
  <si>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</si>
  <si>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</si>
  <si>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</si>
  <si>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</si>
  <si>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</si>
  <si>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</si>
  <si>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</si>
  <si>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</si>
  <si>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</si>
  <si>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</si>
  <si>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</si>
  <si>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</si>
  <si>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</si>
  <si>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</si>
  <si>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</si>
  <si>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</si>
  <si>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</si>
  <si>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</si>
  <si>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</si>
  <si>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</si>
  <si>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</si>
  <si>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</si>
  <si>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</si>
  <si>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</si>
  <si>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</si>
  <si>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</si>
  <si>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</si>
  <si>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</si>
  <si>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</si>
  <si>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</si>
  <si>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</si>
  <si>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</si>
  <si>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</si>
  <si>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</si>
  <si>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</si>
  <si>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</si>
  <si>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</si>
  <si>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</si>
  <si>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</si>
  <si>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</si>
  <si>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</si>
  <si>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</si>
  <si>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</si>
  <si>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</si>
  <si>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</si>
  <si>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</si>
  <si>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</si>
  <si>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</si>
  <si>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</si>
  <si>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</si>
  <si>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</si>
  <si>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</si>
  <si>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</si>
  <si>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</si>
  <si>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</si>
  <si>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</si>
  <si>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</si>
  <si>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</si>
  <si>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</si>
  <si>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</si>
  <si>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</si>
  <si>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</si>
  <si>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</si>
  <si>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</si>
  <si>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</si>
  <si>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</si>
  <si>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</si>
  <si>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</si>
  <si>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</si>
  <si>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</si>
  <si>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</si>
  <si>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</si>
  <si>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</si>
  <si>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</si>
  <si>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</si>
  <si>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</si>
  <si>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</si>
  <si>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</si>
  <si>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</si>
  <si>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</si>
  <si>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</si>
  <si>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</si>
  <si>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</si>
  <si>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</si>
  <si>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</si>
  <si>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</si>
  <si>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</si>
  <si>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</si>
  <si>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</si>
  <si>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</si>
  <si>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</si>
  <si>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</si>
  <si>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</si>
  <si>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</si>
  <si>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</si>
  <si>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</si>
  <si>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</si>
  <si>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</si>
  <si>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</si>
  <si>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</si>
  <si>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</si>
  <si>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</si>
  <si>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</si>
  <si>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</si>
  <si>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</si>
  <si>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</si>
  <si>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</si>
  <si>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</si>
  <si>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</si>
  <si>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</si>
  <si>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</si>
  <si>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</si>
  <si>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</si>
  <si>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</si>
  <si>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</si>
  <si>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</si>
  <si>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</si>
  <si>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</si>
  <si>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</si>
  <si>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</si>
  <si>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</si>
  <si>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</si>
  <si>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</si>
  <si>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</si>
  <si>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</si>
  <si>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</si>
  <si>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</si>
  <si>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</si>
  <si>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</si>
  <si>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</si>
  <si>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</si>
  <si>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</si>
  <si>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</si>
  <si>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</si>
  <si>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</si>
  <si>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</si>
  <si>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</si>
  <si>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</si>
  <si>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</si>
  <si>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</si>
  <si>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</si>
  <si>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</si>
  <si>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</si>
  <si>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</si>
  <si>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</si>
  <si>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</si>
  <si>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</si>
  <si>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</si>
  <si>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</si>
  <si>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</si>
  <si>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</si>
  <si>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</si>
  <si>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</si>
  <si>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</si>
  <si>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</si>
  <si>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</si>
  <si>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</si>
  <si>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</si>
  <si>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</si>
  <si>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</si>
  <si>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</si>
  <si>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</si>
  <si>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</si>
  <si>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</si>
  <si>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</si>
  <si>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</si>
  <si>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</si>
  <si>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</si>
  <si>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</si>
  <si>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</si>
  <si>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</si>
  <si>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</si>
  <si>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</si>
  <si>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</si>
  <si>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</si>
  <si>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</si>
  <si>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</si>
  <si>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</si>
  <si>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</si>
  <si>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</si>
  <si>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</si>
  <si>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</si>
  <si>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</si>
  <si>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</si>
  <si>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</si>
  <si>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</si>
  <si>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</si>
  <si>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</si>
  <si>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</si>
  <si>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</si>
  <si>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</si>
  <si>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</si>
  <si>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</si>
  <si>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</si>
  <si>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</si>
  <si>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</si>
  <si>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</si>
  <si>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</si>
  <si>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</si>
  <si>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</si>
  <si>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</si>
  <si>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</si>
  <si>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</si>
  <si>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</si>
  <si>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</si>
  <si>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</si>
  <si>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</si>
  <si>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</si>
  <si>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</si>
  <si>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</si>
  <si>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</si>
  <si>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</si>
  <si>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</si>
  <si>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</si>
  <si>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</si>
  <si>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</si>
  <si>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</si>
  <si>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</si>
  <si>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</si>
  <si>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</si>
  <si>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</si>
  <si>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</si>
  <si>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</si>
  <si>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</si>
  <si>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</si>
  <si>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</si>
  <si>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</si>
  <si>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</si>
  <si>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</si>
  <si>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</si>
  <si>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</si>
  <si>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</si>
  <si>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</si>
  <si>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</si>
  <si>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</si>
  <si>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</si>
  <si>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</si>
  <si>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</si>
  <si>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</si>
  <si>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</si>
  <si>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</si>
  <si>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</si>
  <si>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</si>
  <si>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</si>
  <si>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</si>
  <si>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</si>
  <si>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</si>
  <si>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</si>
  <si>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</si>
  <si>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</si>
  <si>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</si>
  <si>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</si>
  <si>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</si>
  <si>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</si>
  <si>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</si>
  <si>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</si>
  <si>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</si>
  <si>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</si>
  <si>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</si>
  <si>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</si>
  <si>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</si>
  <si>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</si>
  <si>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</si>
  <si>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</si>
  <si>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</si>
  <si>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</si>
  <si>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</si>
  <si>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</si>
  <si>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</si>
  <si>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</si>
  <si>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</si>
  <si>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</si>
  <si>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</si>
  <si>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</si>
  <si>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</si>
  <si>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</si>
  <si>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</si>
  <si>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</si>
  <si>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</si>
  <si>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</si>
  <si>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</si>
  <si>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</si>
  <si>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</si>
  <si>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</si>
  <si>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</si>
  <si>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</si>
  <si>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</si>
  <si>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</si>
  <si>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</si>
  <si>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</si>
  <si>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</si>
  <si>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</si>
  <si>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</si>
  <si>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</si>
  <si>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</si>
  <si>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</si>
  <si>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</si>
  <si>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</si>
  <si>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</si>
  <si>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</si>
  <si>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</si>
  <si>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</si>
  <si>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</si>
  <si>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</si>
  <si>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</si>
  <si>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</si>
  <si>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</si>
  <si>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</si>
  <si>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</si>
  <si>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</si>
  <si>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</si>
  <si>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</si>
  <si>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</si>
  <si>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</si>
  <si>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</si>
  <si>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</si>
  <si>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</si>
  <si>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</si>
  <si>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</si>
  <si>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</si>
  <si>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</si>
  <si>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</si>
  <si>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</si>
  <si>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</si>
  <si>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</si>
  <si>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</si>
  <si>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</si>
  <si>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</si>
  <si>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</si>
  <si>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</si>
  <si>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</si>
  <si>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</si>
  <si>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</si>
  <si>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</si>
  <si>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</si>
  <si>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</si>
  <si>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</si>
  <si>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</si>
  <si>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</si>
  <si>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</si>
  <si>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</si>
  <si>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</si>
  <si>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</si>
  <si>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</si>
  <si>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</si>
  <si>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</si>
  <si>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</si>
  <si>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</si>
  <si>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</si>
  <si>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</si>
  <si>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</si>
  <si>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</si>
  <si>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</si>
  <si>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</si>
  <si>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</si>
  <si>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</si>
  <si>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</si>
  <si>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</si>
  <si>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</si>
  <si>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</si>
  <si>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</si>
  <si>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</si>
  <si>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</si>
  <si>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</si>
  <si>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</si>
  <si>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</si>
  <si>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</si>
  <si>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</si>
  <si>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</si>
  <si>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</si>
  <si>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</si>
  <si>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</si>
  <si>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</si>
  <si>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</si>
  <si>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</si>
  <si>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</si>
  <si>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</si>
  <si>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</si>
  <si>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</si>
  <si>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</si>
  <si>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</si>
  <si>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</si>
  <si>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</si>
  <si>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</si>
  <si>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</si>
  <si>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</si>
  <si>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</si>
  <si>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</si>
  <si>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</si>
  <si>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</si>
  <si>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</si>
  <si>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</si>
  <si>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</si>
  <si>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</si>
  <si>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</si>
  <si>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</si>
  <si>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</si>
  <si>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</si>
  <si>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</si>
  <si>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</si>
  <si>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</si>
  <si>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</si>
  <si>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</si>
  <si>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</si>
  <si>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</si>
  <si>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</si>
  <si>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</si>
  <si>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</si>
  <si>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</si>
  <si>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</si>
  <si>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</si>
  <si>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</si>
  <si>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</si>
  <si>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</si>
  <si>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</si>
  <si>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</si>
  <si>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</si>
  <si>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</si>
  <si>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</si>
  <si>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</si>
  <si>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</si>
  <si>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</si>
  <si>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</si>
  <si>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</si>
  <si>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</si>
  <si>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</si>
  <si>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</si>
  <si>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</si>
  <si>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</si>
  <si>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</si>
  <si>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</si>
  <si>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</si>
  <si>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</si>
  <si>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</si>
  <si>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</si>
  <si>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</si>
  <si>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</si>
  <si>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</si>
  <si>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</si>
  <si>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</si>
  <si>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</si>
  <si>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</si>
  <si>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</si>
  <si>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</si>
  <si>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</si>
  <si>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</si>
  <si>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</si>
  <si>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</si>
  <si>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</si>
  <si>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</si>
  <si>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</si>
  <si>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</si>
  <si>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</si>
  <si>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</si>
  <si>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</si>
  <si>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</si>
  <si>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</si>
  <si>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</si>
  <si>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</si>
  <si>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</si>
  <si>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</si>
  <si>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</si>
  <si>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</si>
  <si>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</si>
  <si>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</si>
  <si>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</si>
  <si>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</si>
  <si>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</si>
  <si>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</si>
  <si>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</si>
  <si>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</si>
  <si>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</si>
  <si>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</si>
  <si>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</si>
  <si>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</si>
  <si>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</si>
  <si>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</si>
  <si>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</si>
  <si>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</si>
  <si>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</si>
  <si>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</si>
  <si>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</si>
  <si>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</si>
  <si>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</si>
  <si>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</si>
  <si>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</si>
  <si>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</si>
  <si>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</si>
  <si>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</si>
  <si>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</si>
  <si>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</si>
  <si>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</si>
  <si>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</si>
  <si>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</si>
  <si>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</si>
  <si>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</si>
  <si>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</si>
  <si>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</si>
  <si>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</si>
  <si>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</si>
  <si>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</si>
  <si>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</si>
  <si>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</si>
  <si>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</si>
  <si>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</si>
  <si>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</si>
  <si>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</si>
  <si>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</si>
  <si>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</si>
  <si>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</si>
  <si>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</si>
  <si>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</si>
  <si>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</si>
  <si>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</si>
  <si>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</si>
  <si>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</si>
  <si>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</si>
  <si>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</si>
  <si>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</si>
  <si>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</si>
  <si>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</si>
  <si>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</si>
  <si>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</si>
  <si>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</si>
  <si>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</si>
  <si>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</si>
  <si>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</si>
  <si>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</si>
  <si>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</si>
  <si>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</si>
  <si>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</si>
  <si>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</si>
  <si>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</si>
  <si>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</si>
  <si>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</si>
  <si>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</si>
  <si>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</si>
  <si>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</si>
  <si>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</si>
  <si>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</si>
  <si>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</si>
  <si>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</si>
  <si>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</si>
  <si>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</si>
  <si>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</si>
  <si>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</si>
  <si>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</si>
  <si>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</si>
  <si>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</si>
  <si>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</si>
  <si>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</si>
  <si>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</si>
  <si>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</si>
  <si>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</si>
  <si>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</si>
  <si>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</si>
  <si>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</si>
  <si>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</si>
  <si>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</si>
  <si>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</si>
  <si>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</si>
  <si>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</si>
  <si>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</si>
  <si>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</si>
  <si>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</si>
  <si>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</si>
  <si>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</si>
  <si>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</si>
  <si>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</si>
  <si>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</si>
  <si>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</si>
  <si>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</si>
  <si>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</si>
  <si>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</si>
  <si>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</si>
  <si>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</si>
  <si>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</si>
  <si>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</si>
  <si>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</si>
  <si>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</si>
  <si>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</si>
  <si>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</si>
  <si>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</si>
  <si>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</si>
  <si>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</si>
  <si>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</si>
  <si>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</si>
  <si>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</si>
  <si>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</si>
  <si>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</si>
  <si>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</si>
  <si>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</si>
  <si>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</si>
  <si>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</si>
  <si>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</si>
  <si>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</si>
  <si>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</si>
  <si>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</si>
  <si>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</si>
  <si>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</si>
  <si>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</si>
  <si>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</si>
  <si>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</si>
  <si>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</si>
  <si>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</si>
  <si>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</si>
  <si>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</si>
  <si>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</si>
  <si>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</si>
  <si>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</si>
  <si>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</si>
  <si>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</si>
  <si>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</si>
  <si>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</si>
  <si>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</si>
  <si>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</si>
  <si>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</si>
  <si>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</si>
  <si>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</si>
  <si>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</si>
  <si>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</si>
  <si>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</si>
  <si>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</si>
  <si>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</si>
  <si>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</si>
  <si>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</si>
  <si>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</si>
  <si>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</si>
  <si>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</si>
  <si>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</si>
  <si>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</si>
  <si>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</si>
  <si>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</si>
  <si>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</si>
  <si>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</si>
  <si>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</si>
  <si>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</si>
  <si>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</si>
  <si>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</si>
  <si>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</si>
  <si>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</si>
  <si>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</si>
  <si>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</si>
  <si>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</si>
  <si>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</si>
  <si>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</si>
  <si>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</si>
  <si>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</si>
  <si>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</si>
  <si>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</si>
  <si>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</si>
  <si>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</si>
  <si>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</si>
  <si>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</si>
  <si>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</si>
  <si>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</si>
  <si>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</si>
  <si>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</si>
  <si>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</si>
  <si>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</si>
  <si>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</si>
  <si>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</si>
  <si>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</si>
  <si>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</si>
  <si>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</si>
  <si>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</si>
  <si>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</si>
  <si>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</si>
  <si>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</si>
  <si>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</si>
  <si>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</si>
  <si>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</si>
  <si>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</si>
  <si>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</si>
  <si>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</si>
  <si>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</si>
  <si>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</si>
  <si>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</si>
  <si>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</si>
  <si>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</si>
  <si>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</si>
  <si>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</si>
  <si>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</si>
  <si>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</si>
  <si>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</si>
  <si>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</si>
  <si>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</si>
  <si>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</si>
  <si>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</si>
  <si>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</si>
  <si>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</si>
  <si>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</si>
  <si>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</si>
  <si>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</si>
  <si>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</si>
  <si>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</si>
  <si>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</si>
  <si>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</si>
  <si>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</si>
  <si>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</si>
  <si>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</si>
  <si>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</si>
  <si>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</si>
  <si>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</si>
  <si>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</si>
  <si>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</si>
  <si>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</si>
  <si>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</si>
  <si>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</si>
  <si>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</si>
  <si>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</si>
  <si>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</si>
  <si>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</si>
  <si>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</si>
  <si>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</si>
  <si>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</si>
  <si>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</si>
  <si>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</si>
  <si>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</si>
  <si>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</si>
  <si>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</si>
  <si>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</si>
  <si>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</si>
  <si>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</si>
  <si>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</si>
  <si>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</si>
  <si>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</si>
  <si>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</si>
  <si>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</si>
  <si>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</si>
  <si>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</si>
  <si>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</si>
  <si>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</si>
  <si>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</si>
  <si>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</si>
  <si>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</si>
  <si>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</si>
  <si>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</si>
  <si>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</si>
  <si>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</si>
  <si>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</si>
  <si>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</si>
  <si>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</si>
  <si>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</si>
  <si>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</si>
  <si>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</si>
  <si>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</si>
  <si>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</si>
  <si>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</si>
  <si>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</si>
  <si>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</si>
  <si>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</si>
  <si>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</si>
  <si>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</si>
  <si>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</si>
  <si>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</si>
  <si>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</si>
  <si>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</si>
  <si>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</si>
  <si>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</si>
  <si>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</si>
  <si>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</si>
  <si>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</si>
  <si>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</si>
  <si>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</si>
  <si>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</si>
  <si>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</si>
  <si>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</si>
  <si>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</si>
  <si>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</si>
  <si>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</si>
  <si>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</si>
  <si>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</si>
  <si>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</si>
  <si>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</si>
  <si>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</si>
  <si>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</si>
  <si>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</si>
  <si>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</si>
  <si>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</si>
  <si>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</si>
  <si>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</si>
  <si>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</si>
  <si>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</si>
  <si>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</si>
  <si>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</si>
  <si>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</si>
  <si>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</si>
  <si>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</si>
  <si>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</si>
  <si>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</si>
  <si>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</si>
  <si>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</si>
  <si>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</si>
  <si>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</si>
  <si>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</si>
  <si>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</si>
  <si>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</si>
  <si>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</si>
  <si>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</si>
  <si>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</si>
  <si>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</si>
  <si>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</si>
  <si>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</si>
  <si>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</si>
  <si>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</si>
  <si>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</si>
  <si>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</si>
  <si>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</si>
  <si>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</si>
  <si>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</si>
  <si>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</si>
  <si>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</si>
  <si>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</si>
  <si>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</si>
  <si>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</si>
  <si>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</si>
  <si>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</si>
  <si>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</si>
  <si>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</si>
  <si>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</si>
  <si>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</si>
  <si>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</si>
  <si>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</si>
  <si>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</si>
  <si>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</si>
  <si>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</si>
  <si>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</si>
  <si>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</si>
  <si>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</si>
  <si>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</si>
  <si>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</si>
  <si>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</si>
  <si>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</si>
  <si>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</si>
  <si>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</si>
  <si>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</si>
  <si>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</si>
  <si>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</si>
  <si>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</si>
  <si>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</si>
  <si>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</si>
  <si>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</si>
  <si>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</si>
  <si>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</si>
  <si>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</si>
  <si>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</si>
  <si>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</si>
  <si>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</si>
  <si>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</si>
  <si>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</si>
  <si>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</si>
  <si>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</si>
  <si>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</si>
  <si>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</si>
  <si>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</si>
  <si>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</si>
  <si>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</si>
  <si>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</si>
  <si>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</si>
  <si>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</si>
  <si>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</si>
  <si>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</si>
  <si>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</si>
  <si>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</si>
  <si>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</si>
  <si>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</si>
  <si>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</si>
  <si>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</si>
  <si>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</si>
  <si>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</si>
  <si>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</si>
  <si>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</si>
  <si>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</si>
  <si>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</si>
  <si>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</si>
  <si>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</si>
  <si>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</si>
  <si>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</si>
  <si>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</si>
  <si>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</si>
  <si>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</si>
  <si>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</si>
  <si>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</si>
  <si>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</si>
  <si>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</si>
  <si>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</si>
  <si>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</si>
  <si>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</si>
  <si>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</si>
  <si>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</si>
  <si>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</si>
  <si>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</si>
  <si>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</si>
  <si>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</si>
  <si>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</si>
  <si>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</si>
  <si>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</si>
  <si>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</si>
  <si>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</si>
  <si>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</si>
  <si>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</si>
  <si>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</si>
  <si>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</si>
  <si>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</si>
  <si>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</si>
  <si>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</si>
  <si>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</si>
  <si>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</si>
  <si>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</si>
  <si>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</si>
  <si>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</si>
  <si>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</si>
  <si>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</si>
  <si>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</si>
  <si>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</si>
  <si>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</si>
  <si>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</si>
  <si>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</si>
  <si>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</si>
  <si>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</si>
  <si>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</si>
  <si>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</si>
  <si>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</si>
  <si>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</si>
  <si>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</si>
  <si>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</si>
  <si>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</si>
  <si>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</si>
  <si>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</si>
  <si>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</si>
  <si>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</si>
  <si>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</si>
  <si>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</si>
  <si>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</si>
  <si>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</si>
  <si>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</si>
  <si>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</si>
  <si>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</si>
  <si>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</si>
  <si>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</si>
  <si>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</si>
  <si>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</si>
  <si>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</si>
  <si>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</si>
  <si>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</si>
  <si>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</si>
  <si>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</si>
  <si>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</si>
  <si>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</si>
  <si>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</si>
  <si>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</si>
  <si>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</si>
  <si>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</si>
  <si>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</si>
  <si>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</si>
  <si>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</si>
  <si>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</si>
  <si>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</si>
  <si>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</si>
  <si>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</si>
  <si>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</si>
  <si>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</si>
  <si>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</si>
  <si>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</si>
  <si>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</si>
  <si>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</si>
  <si>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</si>
  <si>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</si>
  <si>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</si>
  <si>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</si>
  <si>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</si>
  <si>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</si>
  <si>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</si>
  <si>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</si>
  <si>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</si>
  <si>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</si>
  <si>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</si>
  <si>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</si>
  <si>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</si>
  <si>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</si>
  <si>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</si>
  <si>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</si>
  <si>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</si>
  <si>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</si>
  <si>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</si>
  <si>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</si>
  <si>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</si>
  <si>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</si>
  <si>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</si>
  <si>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</si>
  <si>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</si>
  <si>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</si>
  <si>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</si>
  <si>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</si>
  <si>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</si>
  <si>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</si>
  <si>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</si>
  <si>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</si>
  <si>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</si>
  <si>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</si>
  <si>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</si>
  <si>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</si>
  <si>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</si>
  <si>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</si>
  <si>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</si>
  <si>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</si>
  <si>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</si>
  <si>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</si>
  <si>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</si>
  <si>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</si>
  <si>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</si>
  <si>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</si>
  <si>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</si>
  <si>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</si>
  <si>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</si>
  <si>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</si>
  <si>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</si>
  <si>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</si>
  <si>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</si>
  <si>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</si>
  <si>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</si>
  <si>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</si>
  <si>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</si>
  <si>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</si>
  <si>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</si>
  <si>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</si>
  <si>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</si>
  <si>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</si>
  <si>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</si>
  <si>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</si>
  <si>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</si>
  <si>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</si>
  <si>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</si>
  <si>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</si>
  <si>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</si>
  <si>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</si>
  <si>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</si>
  <si>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</si>
  <si>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</si>
  <si>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</si>
  <si>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</si>
  <si>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</si>
  <si>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</si>
  <si>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</si>
  <si>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</si>
  <si>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</si>
  <si>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</si>
  <si>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</si>
  <si>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</si>
  <si>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</si>
  <si>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</si>
  <si>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</si>
  <si>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</si>
  <si>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</si>
  <si>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</si>
  <si>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</si>
  <si>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</si>
  <si>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</si>
  <si>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</si>
  <si>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</si>
  <si>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</si>
  <si>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</si>
  <si>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</si>
  <si>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</si>
  <si>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</si>
  <si>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</si>
  <si>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</si>
  <si>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</si>
  <si>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</si>
  <si>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</si>
  <si>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</si>
  <si>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</si>
  <si>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</si>
  <si>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</si>
  <si>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</si>
  <si>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</si>
  <si>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</si>
  <si>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</si>
  <si>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</si>
  <si>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</si>
  <si>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</si>
  <si>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</si>
  <si>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</si>
  <si>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</si>
  <si>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</si>
  <si>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</si>
  <si>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</si>
  <si>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</si>
  <si>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</si>
  <si>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</si>
  <si>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</si>
  <si>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</si>
  <si>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</si>
  <si>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</si>
  <si>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</si>
  <si>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</si>
  <si>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</si>
  <si>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</si>
  <si>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</si>
  <si>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</si>
  <si>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</si>
  <si>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</si>
  <si>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</si>
  <si>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</si>
  <si>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</si>
  <si>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</si>
  <si>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</si>
  <si>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</si>
  <si>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</si>
  <si>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</si>
  <si>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</si>
  <si>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</si>
  <si>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</si>
  <si>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</si>
  <si>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</si>
  <si>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</si>
  <si>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</si>
  <si>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</si>
  <si>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</si>
  <si>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</si>
  <si>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</si>
  <si>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</si>
  <si>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</si>
  <si>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</si>
  <si>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</si>
  <si>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</si>
  <si>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</si>
  <si>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</si>
  <si>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</si>
  <si>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</si>
  <si>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</si>
  <si>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</si>
  <si>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</si>
  <si>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</si>
  <si>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</si>
  <si>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</si>
  <si>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</si>
  <si>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</si>
  <si>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</si>
  <si>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</si>
  <si>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</si>
  <si>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</si>
  <si>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</si>
  <si>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</si>
  <si>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</si>
  <si>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</si>
  <si>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</si>
  <si>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</si>
  <si>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</si>
  <si>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</si>
  <si>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</si>
  <si>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</si>
  <si>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</si>
  <si>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</si>
  <si>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</si>
  <si>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</si>
  <si>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</si>
  <si>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</si>
  <si>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</si>
  <si>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</si>
  <si>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</si>
  <si>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</si>
  <si>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</si>
  <si>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</si>
  <si>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</si>
  <si>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</si>
  <si>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</si>
  <si>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</si>
  <si>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</si>
  <si>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</si>
  <si>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</si>
  <si>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</si>
  <si>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</si>
  <si>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</si>
  <si>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</si>
  <si>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</si>
  <si>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</si>
  <si>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</si>
  <si>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</si>
  <si>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</si>
  <si>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</si>
  <si>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</si>
  <si>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</si>
  <si>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</si>
  <si>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</si>
  <si>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</si>
  <si>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</si>
  <si>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</si>
  <si>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</si>
  <si>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</si>
  <si>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</si>
  <si>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</si>
  <si>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</si>
  <si>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</si>
  <si>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</si>
  <si>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</si>
  <si>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</si>
  <si>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</si>
  <si>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</si>
  <si>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</si>
  <si>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</si>
  <si>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</si>
  <si>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</si>
  <si>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</si>
  <si>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</si>
  <si>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</si>
  <si>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</si>
  <si>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</si>
  <si>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</si>
  <si>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</si>
  <si>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</si>
  <si>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</si>
  <si>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</si>
  <si>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</si>
  <si>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</si>
  <si>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</si>
  <si>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</si>
  <si>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</si>
  <si>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</si>
  <si>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</si>
  <si>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</si>
  <si>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</si>
  <si>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</si>
  <si>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</si>
  <si>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</si>
  <si>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</si>
  <si>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</si>
  <si>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</si>
  <si>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</si>
  <si>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</si>
  <si>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</si>
  <si>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</si>
  <si>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</si>
  <si>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</si>
  <si>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</si>
  <si>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</si>
  <si>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</si>
  <si>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</si>
  <si>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</si>
  <si>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</si>
  <si>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</si>
  <si>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</si>
  <si>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</si>
  <si>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</si>
  <si>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</si>
  <si>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</si>
  <si>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</si>
  <si>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</si>
  <si>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</si>
  <si>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</si>
  <si>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</si>
  <si>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</si>
  <si>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</si>
  <si>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</si>
  <si>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</si>
  <si>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</si>
  <si>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</si>
  <si>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</si>
  <si>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</si>
  <si>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</si>
  <si>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</si>
  <si>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</si>
  <si>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</si>
  <si>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</si>
  <si>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</si>
  <si>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</si>
  <si>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</si>
  <si>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</si>
  <si>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</si>
  <si>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</si>
  <si>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</si>
  <si>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</si>
  <si>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</si>
  <si>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</si>
  <si>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</si>
  <si>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</si>
  <si>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</si>
  <si>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</si>
  <si>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</si>
  <si>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</si>
  <si>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</si>
  <si>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</si>
  <si>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</si>
  <si>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</si>
  <si>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</si>
  <si>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</si>
  <si>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</si>
  <si>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</si>
  <si>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</si>
  <si>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</si>
  <si>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</si>
  <si>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</si>
  <si>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</si>
  <si>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</si>
  <si>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</si>
  <si>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</si>
  <si>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</si>
  <si>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</si>
  <si>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</si>
  <si>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</si>
  <si>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</si>
  <si>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</si>
  <si>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</si>
  <si>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</si>
  <si>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</si>
  <si>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</si>
  <si>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</si>
  <si>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</si>
  <si>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</si>
  <si>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</si>
  <si>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</si>
  <si>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</si>
  <si>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</si>
  <si>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</si>
  <si>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</si>
  <si>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</si>
  <si>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</si>
  <si>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</si>
  <si>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</si>
  <si>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</si>
  <si>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</si>
  <si>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</si>
  <si>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</si>
  <si>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</si>
  <si>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</si>
  <si>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</si>
  <si>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</si>
  <si>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</si>
  <si>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</si>
  <si>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</si>
  <si>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</si>
  <si>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</si>
  <si>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</si>
  <si>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</si>
  <si>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</si>
  <si>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</si>
  <si>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</si>
  <si>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</si>
  <si>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</si>
  <si>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</si>
  <si>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</si>
  <si>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</si>
  <si>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</si>
  <si>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</si>
  <si>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</si>
  <si>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</si>
  <si>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</si>
  <si>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</si>
  <si>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</si>
  <si>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</si>
  <si>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</si>
  <si>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</si>
  <si>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</si>
  <si>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</si>
  <si>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</si>
  <si>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</si>
  <si>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</si>
  <si>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</si>
  <si>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</si>
  <si>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</si>
  <si>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</si>
  <si>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</si>
  <si>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</si>
  <si>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</si>
  <si>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</si>
  <si>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</si>
  <si>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</si>
  <si>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</si>
  <si>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</si>
  <si>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</si>
  <si>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</si>
  <si>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</si>
  <si>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</si>
  <si>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</si>
  <si>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</si>
  <si>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</si>
  <si>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</si>
  <si>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</si>
  <si>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</si>
  <si>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</si>
  <si>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</si>
  <si>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</si>
  <si>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</si>
  <si>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</si>
  <si>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</si>
  <si>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</si>
  <si>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</si>
  <si>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</si>
  <si>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</si>
  <si>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</si>
  <si>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</si>
  <si>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</si>
  <si>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</si>
  <si>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</si>
  <si>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</si>
  <si>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</si>
  <si>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</si>
  <si>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</si>
  <si>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</si>
  <si>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</si>
  <si>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</si>
  <si>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</si>
  <si>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</si>
  <si>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</si>
  <si>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</si>
  <si>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</si>
  <si>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</si>
  <si>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</si>
  <si>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</si>
  <si>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</si>
  <si>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</si>
  <si>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</si>
  <si>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</si>
  <si>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</si>
  <si>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</si>
  <si>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</si>
  <si>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</si>
  <si>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</si>
  <si>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</si>
  <si>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</si>
  <si>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</si>
  <si>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</si>
  <si>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</si>
  <si>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</si>
  <si>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</si>
  <si>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</si>
  <si>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</si>
  <si>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</si>
  <si>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</si>
  <si>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</si>
  <si>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</si>
  <si>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</si>
  <si>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</si>
  <si>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</si>
  <si>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</si>
  <si>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</si>
  <si>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</si>
  <si>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</si>
  <si>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</si>
  <si>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</si>
  <si>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</si>
  <si>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</si>
  <si>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</si>
  <si>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</si>
  <si>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</si>
  <si>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</si>
  <si>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</si>
  <si>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</si>
  <si>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</si>
  <si>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</si>
  <si>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</si>
  <si>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</si>
  <si>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</si>
  <si>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</si>
  <si>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</si>
  <si>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</si>
  <si>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</si>
  <si>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</si>
  <si>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</si>
  <si>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</si>
  <si>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</si>
  <si>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</si>
  <si>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</si>
  <si>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</si>
  <si>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</si>
  <si>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</si>
  <si>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</si>
  <si>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</si>
  <si>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</si>
  <si>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</si>
  <si>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</si>
  <si>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</si>
  <si>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</si>
  <si>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</si>
  <si>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</si>
  <si>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</si>
  <si>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</si>
  <si>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</si>
  <si>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</si>
  <si>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</si>
  <si>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</si>
  <si>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</si>
  <si>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</si>
  <si>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</si>
  <si>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</si>
  <si>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</si>
  <si>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</si>
  <si>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</si>
  <si>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</si>
  <si>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</si>
  <si>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</si>
  <si>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</si>
  <si>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</si>
  <si>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</si>
  <si>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</si>
  <si>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</si>
  <si>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</si>
  <si>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</si>
  <si>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</si>
  <si>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</si>
  <si>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</si>
  <si>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</si>
  <si>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</si>
  <si>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</si>
  <si>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</si>
  <si>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</si>
  <si>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</si>
  <si>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</si>
  <si>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</si>
  <si>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</si>
  <si>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</si>
  <si>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</si>
  <si>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</si>
  <si>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</si>
  <si>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</si>
  <si>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</si>
  <si>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</si>
  <si>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</si>
  <si>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</si>
  <si>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</si>
  <si>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</si>
  <si>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</si>
  <si>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</si>
  <si>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</si>
  <si>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</si>
  <si>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</si>
  <si>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</si>
  <si>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</si>
  <si>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</si>
  <si>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</si>
  <si>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</si>
  <si>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</si>
  <si>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</si>
  <si>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</si>
  <si>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</si>
  <si>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</si>
  <si>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</si>
  <si>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</si>
  <si>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</si>
  <si>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</si>
  <si>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</si>
  <si>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</si>
  <si>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</si>
  <si>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</si>
  <si>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</si>
  <si>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</si>
  <si>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</si>
  <si>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</si>
  <si>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</si>
  <si>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</si>
  <si>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</si>
  <si>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</si>
  <si>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</si>
  <si>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</si>
  <si>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</si>
  <si>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</si>
  <si>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</si>
  <si>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</si>
  <si>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</si>
  <si>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</si>
  <si>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</si>
  <si>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</si>
  <si>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</si>
  <si>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</si>
  <si>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</si>
  <si>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</si>
  <si>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</si>
  <si>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</si>
  <si>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</si>
  <si>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</si>
  <si>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</si>
  <si>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</si>
  <si>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</si>
  <si>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</si>
  <si>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</si>
  <si>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</si>
  <si>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</si>
  <si>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</si>
  <si>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</si>
  <si>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</si>
  <si>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</si>
  <si>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</si>
  <si>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</si>
  <si>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</si>
  <si>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</si>
  <si>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</si>
  <si>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</si>
  <si>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</si>
  <si>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</si>
  <si>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</si>
  <si>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</si>
  <si>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</si>
  <si>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</si>
  <si>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</si>
  <si>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</si>
  <si>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</si>
  <si>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</si>
  <si>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</si>
  <si>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</si>
  <si>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</si>
  <si>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</si>
  <si>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</si>
  <si>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</si>
  <si>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</si>
  <si>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</si>
  <si>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</si>
  <si>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</si>
  <si>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</si>
  <si>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</si>
  <si>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</si>
  <si>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</si>
  <si>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</si>
  <si>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</si>
  <si>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</si>
  <si>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</si>
  <si>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</si>
  <si>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</si>
  <si>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</si>
  <si>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</si>
  <si>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</si>
  <si>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</si>
  <si>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</si>
  <si>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</si>
  <si>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</si>
  <si>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</si>
  <si>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</si>
  <si>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</si>
  <si>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</si>
  <si>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</si>
  <si>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</si>
  <si>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</si>
  <si>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</si>
  <si>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</si>
  <si>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</si>
  <si>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</si>
  <si>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</si>
  <si>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</si>
  <si>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</si>
  <si>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</si>
  <si>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</si>
  <si>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</si>
  <si>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</si>
  <si>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</si>
  <si>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</si>
  <si>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</si>
  <si>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</si>
  <si>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</si>
  <si>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</si>
  <si>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</si>
  <si>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</si>
  <si>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</si>
  <si>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</si>
  <si>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</si>
  <si>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</si>
  <si>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</si>
  <si>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</si>
  <si>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</si>
  <si>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</si>
  <si>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</si>
  <si>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</si>
  <si>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</si>
  <si>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</si>
  <si>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</si>
  <si>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</si>
  <si>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</si>
  <si>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</si>
  <si>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</si>
  <si>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</si>
  <si>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</si>
  <si>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</si>
  <si>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</si>
  <si>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</si>
  <si>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</si>
  <si>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</si>
  <si>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</si>
  <si>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</si>
  <si>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</si>
  <si>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</si>
  <si>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</si>
  <si>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</si>
  <si>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</si>
  <si>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</si>
  <si>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</si>
  <si>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</si>
  <si>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</si>
  <si>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</si>
  <si>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</si>
  <si>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</si>
  <si>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</si>
  <si>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</si>
  <si>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</si>
  <si>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</si>
  <si>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</si>
  <si>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</si>
  <si>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</si>
  <si>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</si>
  <si>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</si>
  <si>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</si>
  <si>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</si>
  <si>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</si>
  <si>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</si>
  <si>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</si>
  <si>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</si>
  <si>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</si>
  <si>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</si>
  <si>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</si>
  <si>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</si>
  <si>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</si>
  <si>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</si>
  <si>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</si>
  <si>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</si>
  <si>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</si>
  <si>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</si>
  <si>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</si>
  <si>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</si>
  <si>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</si>
  <si>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</si>
  <si>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</si>
  <si>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</si>
  <si>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</si>
  <si>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</si>
  <si>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</si>
  <si>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</si>
  <si>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</si>
  <si>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</si>
  <si>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</si>
  <si>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</si>
  <si>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</si>
  <si>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</si>
  <si>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</si>
  <si>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</si>
  <si>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</si>
  <si>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</si>
  <si>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</si>
  <si>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</si>
  <si>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</si>
  <si>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</si>
  <si>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</si>
  <si>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</si>
  <si>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</si>
  <si>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</si>
  <si>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</si>
  <si>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</si>
  <si>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</si>
  <si>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</si>
  <si>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</si>
  <si>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</si>
  <si>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</si>
  <si>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</si>
  <si>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</si>
  <si>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</si>
  <si>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</si>
  <si>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</si>
  <si>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</si>
  <si>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</si>
  <si>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</si>
  <si>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</si>
  <si>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</si>
  <si>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</si>
  <si>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</si>
  <si>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</si>
  <si>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</si>
  <si>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</si>
  <si>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</si>
  <si>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</si>
  <si>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</si>
  <si>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</si>
  <si>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</si>
  <si>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</si>
  <si>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</si>
  <si>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</si>
  <si>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</si>
  <si>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</si>
  <si>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</si>
  <si>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</si>
  <si>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</si>
  <si>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</si>
  <si>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</si>
  <si>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</si>
  <si>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</si>
  <si>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</si>
  <si>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</si>
  <si>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</si>
  <si>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</si>
  <si>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</si>
  <si>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</si>
  <si>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</si>
  <si>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</si>
  <si>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</si>
  <si>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</si>
  <si>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</si>
  <si>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</si>
  <si>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</si>
  <si>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</si>
  <si>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</si>
  <si>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</si>
  <si>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</si>
  <si>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</si>
  <si>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</si>
  <si>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</si>
  <si>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</si>
  <si>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</si>
  <si>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</si>
  <si>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</si>
  <si>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</si>
  <si>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</si>
  <si>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</si>
  <si>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</si>
  <si>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</si>
  <si>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</si>
  <si>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</si>
  <si>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</si>
  <si>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</si>
  <si>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</si>
  <si>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</si>
  <si>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</si>
  <si>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</si>
  <si>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</si>
  <si>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</si>
  <si>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</si>
  <si>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</si>
  <si>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</si>
  <si>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</si>
  <si>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</si>
  <si>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</si>
  <si>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</si>
  <si>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</si>
  <si>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</si>
  <si>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</si>
  <si>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</si>
  <si>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</si>
  <si>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</si>
  <si>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</si>
  <si>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</si>
  <si>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</si>
  <si>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</si>
  <si>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</si>
  <si>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</si>
  <si>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</si>
  <si>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</si>
  <si>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</si>
  <si>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</si>
  <si>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</si>
  <si>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</si>
  <si>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</si>
  <si>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</si>
  <si>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</si>
  <si>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</si>
  <si>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</si>
  <si>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</si>
  <si>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</si>
  <si>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</si>
  <si>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</si>
  <si>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</si>
  <si>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</si>
  <si>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</si>
  <si>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</si>
  <si>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</si>
  <si>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</si>
  <si>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</si>
  <si>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</si>
  <si>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</si>
  <si>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</si>
  <si>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</si>
  <si>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</si>
  <si>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</si>
  <si>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</si>
  <si>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</si>
  <si>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</si>
  <si>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</si>
  <si>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</si>
  <si>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</si>
  <si>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</si>
  <si>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</si>
  <si>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</si>
  <si>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</si>
  <si>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</si>
  <si>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</si>
  <si>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</si>
  <si>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</si>
  <si>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</si>
  <si>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</si>
  <si>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</si>
  <si>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</si>
  <si>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</si>
  <si>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</si>
  <si>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</si>
  <si>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</si>
  <si>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</si>
  <si>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</si>
  <si>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</si>
  <si>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</si>
  <si>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</si>
  <si>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</si>
  <si>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</si>
  <si>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</si>
  <si>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</si>
  <si>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</si>
  <si>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</si>
  <si>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</si>
  <si>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</si>
  <si>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</si>
  <si>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</si>
  <si>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</si>
  <si>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</si>
  <si>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</si>
  <si>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</si>
  <si>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</si>
  <si>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</si>
  <si>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</si>
  <si>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</si>
  <si>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</si>
  <si>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</si>
  <si>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</si>
  <si>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</si>
  <si>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</si>
  <si>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</si>
  <si>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</si>
  <si>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</si>
  <si>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</si>
  <si>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</si>
  <si>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</si>
  <si>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</si>
  <si>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</si>
  <si>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</si>
  <si>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</si>
  <si>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</si>
  <si>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</si>
  <si>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</si>
  <si>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</si>
  <si>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</si>
  <si>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</si>
  <si>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</si>
  <si>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</si>
  <si>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</si>
  <si>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</si>
  <si>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</si>
  <si>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</si>
  <si>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</si>
  <si>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</si>
  <si>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</si>
  <si>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</si>
  <si>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</si>
  <si>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</si>
  <si>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</si>
  <si>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</si>
  <si>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</si>
  <si>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</si>
  <si>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</si>
  <si>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</si>
  <si>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</si>
  <si>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</si>
  <si>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</si>
  <si>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</si>
  <si>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</si>
  <si>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</si>
  <si>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</si>
  <si>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</si>
  <si>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</si>
  <si>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</si>
  <si>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</si>
  <si>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</si>
  <si>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</si>
  <si>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</si>
  <si>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</si>
  <si>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</si>
  <si>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</si>
  <si>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</si>
  <si>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</si>
  <si>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</si>
  <si>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</si>
  <si>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</si>
  <si>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</si>
  <si>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</si>
  <si>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</si>
  <si>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</si>
  <si>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</si>
  <si>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</si>
  <si>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</si>
  <si>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</si>
  <si>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</si>
  <si>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</si>
  <si>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</si>
  <si>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</si>
  <si>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</si>
  <si>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</si>
  <si>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</si>
  <si>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</si>
  <si>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</si>
  <si>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</si>
  <si>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</si>
  <si>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</si>
  <si>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</si>
  <si>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</si>
  <si>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</si>
  <si>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</si>
  <si>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</si>
  <si>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</si>
  <si>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</si>
  <si>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</si>
  <si>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</si>
  <si>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</si>
  <si>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</si>
  <si>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</si>
  <si>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</si>
  <si>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</si>
  <si>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</si>
  <si>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</si>
  <si>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</si>
  <si>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</si>
  <si>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</si>
  <si>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</si>
  <si>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</si>
  <si>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</si>
  <si>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</si>
  <si>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</si>
  <si>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</si>
  <si>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</si>
  <si>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</si>
  <si>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</si>
  <si>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</si>
  <si>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</si>
  <si>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</si>
  <si>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</si>
  <si>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</si>
  <si>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</si>
  <si>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</si>
  <si>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</si>
  <si>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</si>
  <si>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</si>
  <si>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</si>
  <si>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</si>
  <si>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</si>
  <si>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</si>
  <si>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</si>
  <si>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</si>
  <si>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</si>
  <si>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</si>
  <si>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</si>
  <si>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</si>
  <si>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</si>
  <si>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</si>
  <si>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</si>
  <si>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</si>
  <si>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</si>
  <si>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</si>
  <si>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</si>
  <si>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</si>
  <si>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</si>
  <si>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</si>
  <si>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</si>
  <si>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</si>
  <si>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</si>
  <si>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</si>
  <si>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</si>
  <si>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</si>
  <si>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</si>
  <si>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</si>
  <si>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</si>
  <si>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</si>
  <si>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</si>
  <si>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</si>
  <si>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</si>
  <si>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</si>
  <si>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</si>
  <si>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</si>
  <si>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</si>
  <si>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</si>
  <si>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</si>
  <si>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</si>
  <si>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</si>
  <si>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</si>
  <si>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</si>
  <si>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</si>
  <si>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</si>
  <si>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</si>
  <si>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</si>
  <si>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</si>
  <si>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</si>
  <si>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</si>
  <si>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</si>
  <si>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</si>
  <si>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</si>
  <si>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</si>
  <si>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</si>
  <si>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</si>
  <si>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</si>
  <si>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</si>
  <si>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</si>
  <si>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</si>
  <si>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</si>
  <si>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</si>
  <si>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</si>
  <si>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</si>
  <si>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</si>
  <si>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</si>
  <si>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</si>
  <si>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</si>
  <si>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</si>
  <si>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</si>
  <si>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</si>
  <si>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</si>
  <si>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</si>
  <si>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</si>
  <si>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</si>
  <si>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</si>
  <si>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</si>
  <si>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</si>
  <si>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</si>
  <si>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</si>
  <si>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</si>
  <si>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</si>
  <si>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</si>
  <si>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</si>
  <si>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</si>
  <si>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</si>
  <si>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</si>
  <si>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</si>
  <si>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</si>
  <si>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</si>
  <si>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</si>
  <si>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</si>
  <si>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</si>
  <si>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</si>
  <si>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</si>
  <si>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</si>
  <si>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</si>
  <si>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</si>
  <si>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</si>
  <si>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</si>
  <si>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</si>
  <si>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</si>
  <si>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</si>
  <si>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</si>
  <si>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</si>
  <si>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</si>
  <si>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</si>
  <si>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</si>
  <si>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</si>
  <si>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</si>
  <si>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</si>
  <si>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</si>
  <si>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</si>
  <si>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</si>
  <si>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</si>
  <si>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</si>
  <si>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</si>
  <si>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</si>
  <si>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</si>
  <si>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</si>
  <si>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</si>
  <si>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</si>
  <si>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</si>
  <si>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</si>
  <si>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</si>
  <si>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</si>
  <si>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</si>
  <si>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</si>
  <si>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</si>
  <si>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</si>
  <si>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</si>
  <si>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</si>
  <si>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</si>
  <si>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</si>
  <si>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</si>
  <si>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</si>
  <si>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</si>
  <si>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</si>
  <si>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</si>
  <si>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</si>
  <si>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</si>
  <si>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</si>
  <si>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</si>
  <si>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</si>
  <si>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</si>
  <si>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</si>
  <si>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</si>
  <si>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</si>
  <si>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</si>
  <si>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</si>
  <si>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</si>
  <si>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</si>
  <si>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</si>
  <si>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</si>
  <si>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</si>
  <si>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</si>
  <si>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</si>
  <si>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</si>
  <si>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</si>
  <si>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</si>
  <si>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</si>
  <si>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</si>
  <si>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</si>
  <si>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</si>
  <si>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</si>
  <si>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</si>
  <si>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</si>
  <si>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</si>
  <si>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</si>
  <si>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</si>
  <si>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</si>
  <si>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</si>
  <si>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</si>
  <si>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</si>
  <si>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</si>
  <si>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</si>
  <si>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</si>
  <si>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</si>
  <si>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</si>
  <si>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</si>
  <si>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</si>
  <si>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</si>
  <si>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</si>
  <si>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</si>
  <si>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</si>
  <si>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</si>
  <si>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</si>
  <si>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</si>
  <si>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</si>
  <si>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</si>
  <si>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</si>
  <si>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</si>
  <si>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</si>
  <si>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</si>
  <si>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</si>
  <si>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</si>
  <si>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</si>
  <si>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</si>
  <si>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</si>
  <si>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</si>
  <si>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</si>
  <si>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</si>
  <si>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</si>
  <si>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</si>
  <si>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</si>
  <si>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</si>
  <si>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</si>
  <si>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</si>
  <si>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</si>
  <si>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</si>
  <si>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</si>
  <si>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</si>
  <si>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</si>
  <si>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</si>
  <si>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</si>
  <si>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</si>
  <si>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</si>
  <si>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</si>
  <si>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</si>
  <si>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</si>
  <si>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</si>
  <si>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</si>
  <si>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</si>
  <si>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</si>
  <si>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</si>
  <si>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</si>
  <si>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</si>
  <si>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</si>
  <si>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</si>
  <si>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</si>
  <si>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</si>
  <si>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</si>
  <si>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</si>
  <si>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</si>
  <si>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</si>
  <si>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</si>
  <si>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</si>
  <si>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</si>
  <si>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</si>
  <si>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</si>
  <si>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</si>
  <si>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</si>
  <si>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</si>
  <si>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</si>
  <si>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</si>
  <si>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</si>
  <si>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</si>
  <si>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</si>
  <si>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</si>
  <si>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</si>
  <si>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</si>
  <si>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</si>
  <si>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</si>
  <si>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</si>
  <si>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</si>
  <si>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</si>
  <si>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</si>
  <si>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</si>
  <si>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</si>
  <si>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</si>
  <si>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</si>
  <si>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</si>
  <si>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</si>
  <si>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</si>
  <si>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</si>
  <si>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</si>
  <si>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</si>
  <si>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</si>
  <si>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</si>
  <si>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</si>
  <si>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</si>
  <si>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</si>
  <si>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</si>
  <si>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</si>
  <si>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</si>
  <si>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</si>
  <si>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</si>
  <si>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</si>
  <si>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</si>
  <si>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</si>
  <si>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</si>
  <si>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</si>
  <si>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</si>
  <si>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</si>
  <si>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</si>
  <si>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</si>
  <si>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</si>
  <si>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</si>
  <si>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</si>
  <si>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</si>
  <si>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</si>
  <si>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</si>
  <si>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</si>
  <si>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</si>
  <si>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</si>
  <si>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</si>
  <si>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</si>
  <si>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</si>
  <si>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</si>
  <si>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</si>
  <si>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</si>
  <si>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</si>
  <si>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</si>
  <si>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</si>
  <si>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</si>
  <si>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</si>
  <si>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</si>
  <si>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</si>
  <si>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</si>
  <si>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</si>
  <si>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</si>
  <si>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</si>
  <si>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</si>
  <si>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</si>
  <si>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</si>
  <si>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</si>
  <si>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</si>
  <si>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</si>
  <si>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</si>
  <si>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</si>
  <si>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</si>
  <si>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</si>
  <si>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</si>
  <si>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</si>
  <si>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</si>
  <si>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</si>
  <si>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</si>
  <si>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</si>
  <si>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</si>
  <si>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</si>
  <si>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</si>
  <si>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</si>
  <si>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</si>
  <si>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</si>
  <si>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</si>
  <si>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</si>
  <si>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</si>
  <si>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</si>
  <si>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</si>
  <si>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</si>
  <si>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</si>
  <si>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</si>
  <si>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</si>
  <si>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</si>
  <si>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</si>
  <si>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</si>
  <si>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</si>
  <si>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</si>
  <si>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</si>
  <si>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</si>
  <si>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</si>
  <si>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</si>
  <si>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</si>
  <si>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</si>
  <si>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</si>
  <si>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</si>
  <si>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</si>
  <si>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</si>
  <si>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</si>
  <si>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</si>
  <si>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</si>
  <si>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</si>
  <si>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</si>
  <si>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</si>
  <si>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</si>
  <si>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</si>
  <si>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</si>
  <si>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</si>
  <si>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</si>
  <si>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</si>
  <si>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</si>
  <si>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</si>
  <si>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</si>
  <si>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</si>
  <si>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</si>
  <si>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</si>
  <si>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</si>
  <si>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</si>
  <si>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</si>
  <si>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</si>
  <si>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</si>
  <si>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</si>
  <si>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</si>
  <si>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</si>
  <si>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</si>
  <si>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</si>
  <si>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</si>
  <si>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</si>
  <si>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</si>
  <si>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</si>
  <si>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</si>
  <si>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</si>
  <si>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</si>
  <si>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</si>
  <si>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</si>
  <si>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</si>
  <si>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</si>
  <si>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</si>
  <si>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</si>
  <si>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</si>
  <si>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</si>
  <si>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</si>
  <si>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</si>
  <si>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</si>
  <si>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</si>
  <si>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</si>
  <si>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</si>
  <si>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</si>
  <si>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</si>
  <si>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</si>
  <si>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</si>
  <si>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</si>
  <si>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</si>
  <si>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</si>
  <si>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</si>
  <si>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</si>
  <si>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</si>
  <si>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</si>
  <si>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</si>
  <si>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</si>
  <si>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</si>
  <si>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</si>
  <si>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</si>
  <si>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</si>
  <si>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</si>
  <si>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</si>
  <si>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</si>
  <si>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</si>
  <si>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</si>
  <si>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</si>
  <si>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</si>
  <si>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</si>
  <si>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</si>
  <si>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</si>
  <si>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</si>
  <si>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</si>
  <si>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</si>
  <si>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</si>
  <si>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</si>
  <si>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</si>
  <si>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</si>
  <si>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</si>
  <si>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</si>
  <si>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</si>
  <si>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</si>
  <si>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</si>
  <si>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</si>
  <si>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</si>
  <si>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</si>
  <si>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</si>
  <si>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</si>
  <si>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</si>
  <si>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</si>
  <si>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</si>
  <si>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</si>
  <si>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</si>
  <si>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</si>
  <si>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</si>
  <si>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</si>
  <si>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</si>
  <si>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</si>
  <si>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</si>
  <si>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</si>
  <si>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</si>
  <si>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</si>
  <si>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</si>
  <si>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</si>
  <si>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</si>
  <si>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</si>
  <si>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</si>
  <si>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</si>
  <si>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</si>
  <si>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</si>
  <si>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</si>
  <si>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</si>
  <si>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</si>
  <si>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</si>
  <si>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</si>
  <si>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</si>
  <si>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</si>
  <si>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</si>
  <si>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</si>
  <si>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</si>
  <si>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</si>
  <si>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</si>
  <si>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</si>
  <si>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</si>
  <si>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</si>
  <si>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</si>
  <si>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</si>
  <si>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</si>
  <si>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</si>
  <si>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</si>
  <si>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</si>
  <si>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</si>
  <si>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</si>
  <si>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</si>
  <si>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</si>
  <si>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</si>
  <si>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</si>
  <si>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</si>
  <si>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</si>
  <si>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</si>
  <si>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</si>
  <si>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</si>
  <si>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</si>
  <si>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</si>
  <si>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</si>
  <si>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</si>
  <si>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</si>
  <si>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</si>
  <si>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</si>
  <si>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</si>
  <si>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</si>
  <si>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</si>
  <si>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</si>
  <si>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</si>
  <si>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</si>
  <si>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</si>
  <si>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</si>
  <si>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</si>
  <si>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</si>
  <si>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</si>
  <si>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</si>
  <si>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</si>
  <si>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</si>
  <si>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</si>
  <si>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</si>
  <si>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</si>
  <si>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</si>
  <si>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</si>
  <si>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</si>
  <si>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</si>
  <si>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</si>
  <si>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</si>
  <si>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</si>
  <si>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</si>
  <si>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</si>
  <si>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</si>
  <si>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</si>
  <si>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</si>
  <si>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</si>
  <si>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</si>
  <si>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</si>
  <si>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</si>
  <si>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</si>
  <si>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</si>
  <si>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</si>
  <si>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</si>
  <si>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</si>
  <si>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</si>
  <si>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</si>
  <si>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</si>
  <si>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</si>
  <si>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</si>
  <si>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</si>
  <si>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</si>
  <si>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</si>
  <si>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</si>
  <si>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</si>
  <si>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</si>
  <si>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</si>
  <si>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</si>
  <si>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</si>
  <si>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</si>
  <si>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</si>
  <si>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</si>
  <si>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</si>
  <si>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</si>
  <si>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</si>
  <si>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</si>
  <si>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</si>
  <si>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</si>
  <si>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</si>
  <si>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</si>
  <si>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</si>
  <si>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</si>
  <si>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</si>
  <si>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</si>
  <si>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</si>
  <si>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</si>
  <si>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</si>
  <si>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</si>
  <si>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</si>
  <si>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</si>
  <si>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</si>
  <si>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</si>
  <si>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</si>
  <si>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</si>
  <si>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</si>
  <si>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</si>
  <si>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</si>
  <si>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</si>
  <si>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</si>
  <si>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</si>
  <si>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</si>
  <si>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</si>
  <si>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</si>
  <si>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</si>
  <si>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</si>
  <si>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</si>
  <si>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</si>
  <si>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</si>
  <si>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</si>
  <si>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</si>
  <si>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</si>
  <si>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</si>
  <si>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</si>
  <si>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</si>
  <si>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</si>
  <si>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</si>
  <si>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</si>
  <si>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</si>
  <si>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</si>
  <si>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</si>
  <si>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</si>
  <si>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</si>
  <si>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</si>
  <si>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</si>
  <si>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</si>
  <si>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</si>
  <si>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</si>
  <si>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</si>
  <si>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</si>
  <si>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</si>
  <si>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</si>
  <si>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</si>
  <si>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</si>
  <si>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</si>
  <si>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</si>
  <si>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</si>
  <si>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</si>
  <si>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</si>
  <si>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</si>
  <si>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</si>
  <si>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</si>
  <si>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</si>
  <si>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</si>
  <si>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</si>
  <si>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</si>
  <si>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</si>
  <si>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</si>
  <si>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</si>
  <si>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</si>
  <si>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</si>
  <si>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</si>
  <si>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</si>
  <si>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</si>
  <si>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</si>
  <si>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</si>
  <si>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</si>
  <si>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</si>
  <si>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</si>
  <si>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</si>
  <si>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</si>
  <si>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</si>
  <si>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</si>
  <si>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</si>
  <si>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</si>
  <si>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</si>
  <si>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</si>
  <si>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</si>
  <si>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</si>
  <si>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</si>
  <si>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</si>
  <si>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</si>
  <si>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</si>
  <si>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</si>
  <si>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</si>
  <si>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</si>
  <si>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</si>
  <si>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</si>
  <si>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</si>
  <si>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</si>
  <si>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</si>
  <si>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</si>
  <si>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</si>
  <si>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</si>
  <si>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</si>
  <si>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</si>
  <si>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</si>
  <si>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</si>
  <si>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</si>
  <si>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</si>
  <si>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</si>
  <si>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</si>
  <si>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</si>
  <si>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</si>
  <si>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</si>
  <si>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</si>
  <si>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</si>
  <si>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</si>
  <si>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</si>
  <si>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</si>
  <si>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</si>
  <si>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</si>
  <si>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</si>
  <si>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</si>
  <si>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</si>
  <si>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</si>
  <si>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</si>
  <si>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</si>
  <si>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</si>
  <si>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</si>
  <si>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</si>
  <si>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</si>
  <si>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</si>
  <si>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</si>
  <si>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</si>
  <si>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</si>
  <si>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</si>
  <si>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</si>
  <si>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</si>
  <si>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</si>
  <si>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</si>
  <si>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</si>
  <si>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</si>
  <si>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</si>
  <si>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</si>
  <si>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</si>
  <si>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</si>
  <si>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</si>
  <si>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</si>
  <si>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</si>
  <si>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</si>
  <si>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</si>
  <si>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</si>
  <si>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</si>
  <si>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</si>
  <si>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</si>
  <si>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</si>
  <si>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</si>
  <si>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</si>
  <si>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</si>
  <si>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</si>
  <si>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</si>
  <si>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</si>
  <si>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</si>
  <si>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</si>
  <si>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</si>
  <si>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</si>
  <si>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</si>
  <si>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</si>
  <si>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</si>
  <si>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</si>
  <si>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</si>
  <si>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</si>
  <si>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</si>
  <si>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</si>
  <si>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</si>
  <si>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</si>
  <si>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</si>
  <si>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</si>
  <si>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</si>
  <si>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</si>
  <si>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</si>
  <si>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</si>
  <si>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</si>
  <si>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</si>
  <si>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</si>
  <si>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</si>
  <si>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</si>
  <si>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</si>
  <si>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</si>
  <si>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</si>
  <si>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</si>
  <si>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</si>
  <si>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</si>
  <si>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</si>
  <si>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</si>
  <si>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</si>
  <si>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</si>
  <si>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</si>
  <si>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</si>
  <si>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</si>
  <si>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</si>
  <si>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</si>
  <si>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</si>
  <si>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</si>
  <si>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</si>
  <si>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</si>
  <si>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</si>
  <si>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</si>
  <si>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</si>
  <si>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</si>
  <si>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</si>
  <si>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</si>
  <si>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</si>
  <si>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</si>
  <si>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</si>
  <si>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</si>
  <si>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</si>
  <si>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</si>
  <si>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</si>
  <si>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</si>
  <si>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</si>
  <si>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</si>
  <si>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</si>
  <si>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</si>
  <si>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</si>
  <si>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</si>
  <si>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</si>
  <si>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</si>
  <si>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</si>
  <si>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</si>
  <si>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</si>
  <si>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</si>
  <si>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</si>
  <si>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</si>
  <si>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</si>
  <si>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</si>
  <si>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</si>
  <si>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</si>
  <si>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</si>
  <si>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</si>
  <si>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</si>
  <si>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</si>
  <si>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</si>
  <si>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</si>
  <si>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</si>
  <si>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</si>
  <si>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</si>
  <si>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</si>
  <si>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</si>
  <si>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</si>
  <si>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</si>
  <si>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</si>
  <si>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</si>
  <si>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</si>
  <si>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</si>
  <si>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</si>
  <si>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</si>
  <si>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</si>
  <si>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</si>
  <si>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</si>
  <si>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</si>
  <si>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</si>
  <si>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</si>
  <si>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</si>
  <si>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</si>
  <si>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</si>
  <si>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</si>
  <si>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</si>
  <si>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</si>
  <si>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</si>
  <si>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</si>
  <si>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</si>
  <si>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</si>
  <si>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</si>
  <si>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</si>
  <si>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</si>
  <si>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</si>
  <si>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</si>
  <si>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</si>
  <si>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</si>
  <si>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</si>
  <si>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</si>
  <si>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</si>
  <si>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</si>
  <si>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</si>
  <si>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</si>
  <si>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</si>
  <si>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</si>
  <si>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</si>
  <si>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</si>
  <si>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</si>
  <si>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</si>
  <si>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</si>
  <si>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</si>
  <si>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</si>
  <si>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</si>
  <si>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</si>
  <si>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</si>
  <si>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</si>
  <si>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</si>
  <si>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</si>
  <si>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</si>
  <si>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</si>
  <si>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</si>
  <si>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</si>
  <si>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</si>
  <si>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</si>
  <si>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</si>
  <si>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</si>
  <si>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</si>
  <si>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</si>
  <si>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</si>
  <si>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</si>
  <si>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</si>
  <si>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</si>
  <si>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</si>
  <si>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</si>
  <si>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</si>
  <si>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</si>
  <si>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</si>
  <si>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</si>
  <si>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</si>
  <si>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</si>
  <si>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</si>
  <si>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</si>
  <si>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</si>
  <si>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</si>
  <si>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</si>
  <si>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</si>
  <si>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</si>
  <si>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</si>
  <si>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</si>
  <si>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</si>
  <si>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</si>
  <si>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</si>
  <si>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</si>
  <si>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</si>
  <si>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</si>
  <si>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</si>
  <si>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</si>
  <si>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</si>
  <si>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</si>
  <si>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</si>
  <si>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</si>
  <si>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</si>
  <si>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</si>
  <si>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</si>
  <si>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</si>
  <si>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</si>
  <si>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</si>
  <si>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</si>
  <si>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</si>
  <si>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</si>
  <si>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</si>
  <si>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</si>
  <si>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</si>
  <si>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</si>
  <si>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</si>
  <si>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</si>
  <si>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</si>
  <si>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</si>
  <si>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</si>
  <si>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</si>
  <si>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</si>
  <si>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</si>
  <si>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</si>
  <si>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</si>
  <si>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</si>
  <si>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</si>
  <si>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</si>
  <si>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</si>
  <si>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</si>
  <si>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</si>
  <si>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</si>
  <si>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</si>
  <si>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</si>
  <si>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</si>
  <si>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</si>
  <si>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</si>
  <si>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</si>
  <si>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</si>
  <si>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</si>
  <si>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</si>
  <si>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</si>
  <si>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</si>
  <si>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</si>
  <si>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</si>
  <si>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</si>
  <si>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</si>
  <si>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</si>
  <si>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</si>
  <si>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</si>
  <si>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</si>
  <si>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</si>
  <si>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</si>
  <si>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</si>
  <si>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</si>
  <si>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</si>
  <si>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</si>
  <si>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</si>
  <si>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</si>
  <si>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</si>
  <si>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</si>
  <si>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</si>
  <si>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</si>
  <si>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</si>
  <si>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</si>
  <si>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</si>
  <si>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</si>
  <si>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</si>
  <si>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</si>
  <si>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</si>
  <si>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</si>
  <si>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</si>
  <si>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</si>
  <si>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</si>
  <si>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</si>
  <si>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</si>
  <si>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</si>
  <si>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</si>
  <si>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</si>
  <si>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</si>
  <si>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</si>
  <si>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</si>
  <si>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</si>
  <si>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</si>
  <si>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</si>
  <si>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</si>
  <si>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</si>
  <si>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</si>
  <si>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</si>
  <si>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</si>
  <si>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</si>
  <si>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</si>
  <si>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</si>
  <si>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</si>
  <si>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</si>
  <si>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</si>
  <si>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</si>
  <si>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</si>
  <si>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</si>
  <si>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</si>
  <si>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</si>
  <si>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</si>
  <si>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</si>
  <si>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</si>
  <si>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</si>
  <si>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</si>
  <si>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</si>
  <si>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</si>
  <si>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</si>
  <si>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</si>
  <si>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</si>
  <si>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</si>
  <si>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</si>
  <si>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</si>
  <si>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</si>
  <si>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</si>
  <si>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</si>
  <si>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</si>
  <si>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</si>
  <si>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</si>
  <si>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</si>
  <si>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</si>
  <si>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</si>
  <si>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</si>
  <si>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</si>
  <si>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</si>
  <si>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</si>
  <si>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</si>
  <si>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</si>
  <si>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</si>
  <si>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</si>
  <si>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</si>
  <si>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</si>
  <si>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</si>
  <si>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</si>
  <si>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</si>
  <si>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</si>
  <si>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</si>
  <si>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</si>
  <si>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</si>
  <si>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</si>
  <si>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</si>
  <si>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</si>
  <si>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</si>
  <si>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</si>
  <si>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</si>
  <si>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</si>
  <si>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</si>
  <si>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</si>
  <si>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</si>
  <si>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</si>
  <si>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</si>
  <si>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</si>
  <si>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</si>
  <si>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</si>
  <si>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</si>
  <si>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</si>
  <si>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</si>
  <si>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</si>
  <si>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</si>
  <si>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</si>
  <si>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</si>
  <si>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</si>
  <si>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</si>
  <si>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</si>
  <si>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</si>
  <si>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</si>
  <si>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</si>
  <si>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</si>
  <si>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</si>
  <si>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</si>
  <si>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</si>
  <si>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</si>
  <si>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</si>
  <si>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</si>
  <si>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</si>
  <si>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</si>
  <si>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</si>
  <si>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</si>
  <si>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</si>
  <si>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</si>
  <si>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</si>
  <si>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</si>
  <si>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</si>
  <si>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</si>
  <si>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</si>
  <si>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</si>
  <si>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</si>
  <si>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</si>
  <si>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</si>
  <si>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</si>
  <si>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</si>
  <si>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</si>
  <si>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</si>
  <si>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</si>
  <si>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</si>
  <si>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</si>
  <si>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</si>
  <si>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</si>
  <si>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</si>
  <si>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</si>
  <si>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</si>
  <si>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</si>
  <si>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</si>
  <si>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</si>
  <si>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</si>
  <si>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</si>
  <si>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</si>
  <si>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</si>
  <si>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</si>
  <si>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</si>
  <si>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</si>
  <si>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</si>
  <si>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</si>
  <si>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</si>
  <si>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</si>
  <si>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</si>
  <si>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</si>
  <si>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</si>
  <si>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</si>
  <si>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</si>
  <si>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</si>
  <si>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</si>
  <si>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</si>
  <si>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</si>
  <si>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</si>
  <si>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</si>
  <si>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</si>
  <si>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</si>
  <si>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</si>
  <si>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</si>
  <si>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</si>
  <si>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</si>
  <si>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</si>
  <si>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</si>
  <si>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</si>
  <si>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</si>
  <si>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</si>
  <si>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</si>
  <si>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</si>
  <si>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</si>
  <si>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</si>
  <si>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</si>
  <si>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</si>
  <si>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</si>
  <si>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</si>
  <si>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</si>
  <si>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</si>
  <si>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</si>
  <si>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</si>
  <si>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</si>
  <si>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</si>
  <si>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</si>
  <si>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</si>
  <si>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</si>
  <si>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</si>
  <si>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</si>
  <si>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</si>
  <si>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</si>
  <si>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</si>
  <si>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</si>
  <si>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</si>
  <si>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</si>
  <si>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</si>
  <si>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</si>
  <si>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</si>
  <si>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</si>
  <si>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</si>
  <si>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</si>
  <si>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</si>
  <si>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</si>
  <si>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</si>
  <si>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</si>
  <si>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</si>
  <si>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</si>
  <si>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</si>
  <si>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</si>
  <si>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</si>
  <si>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</si>
  <si>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</si>
  <si>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</si>
  <si>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</si>
  <si>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</si>
  <si>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</si>
  <si>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</si>
  <si>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</si>
  <si>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</si>
  <si>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</si>
  <si>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</si>
  <si>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</si>
  <si>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</si>
  <si>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</si>
  <si>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</si>
  <si>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</si>
  <si>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</si>
  <si>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</si>
  <si>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</si>
  <si>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</si>
  <si>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</si>
  <si>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</si>
  <si>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</si>
  <si>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</si>
  <si>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</si>
  <si>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</si>
  <si>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</si>
  <si>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</si>
  <si>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</si>
  <si>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</si>
  <si>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</si>
  <si>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</si>
  <si>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</si>
  <si>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</si>
  <si>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</si>
  <si>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</si>
  <si>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</si>
  <si>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</si>
  <si>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</si>
  <si>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</si>
  <si>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</si>
  <si>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</si>
  <si>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</si>
  <si>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</si>
  <si>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</si>
  <si>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</si>
  <si>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</si>
  <si>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</si>
  <si>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</si>
  <si>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</si>
  <si>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</si>
  <si>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</si>
  <si>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</si>
  <si>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</si>
  <si>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</si>
  <si>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</si>
  <si>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</si>
  <si>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</si>
  <si>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</si>
  <si>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</si>
  <si>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</si>
  <si>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</si>
  <si>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</si>
  <si>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</si>
  <si>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</si>
  <si>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</si>
  <si>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</si>
  <si>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</si>
  <si>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</si>
  <si>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</si>
  <si>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</si>
  <si>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</si>
  <si>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</si>
  <si>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</si>
  <si>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</si>
  <si>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</si>
  <si>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</si>
  <si>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</si>
  <si>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</si>
  <si>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</si>
  <si>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</si>
  <si>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</si>
  <si>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</si>
  <si>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</si>
  <si>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</si>
  <si>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</si>
  <si>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</si>
  <si>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</si>
  <si>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</si>
  <si>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</si>
  <si>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</si>
  <si>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</si>
  <si>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</si>
  <si>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</si>
  <si>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</si>
  <si>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</si>
  <si>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</si>
  <si>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</si>
  <si>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</si>
  <si>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</si>
  <si>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</si>
  <si>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</si>
  <si>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</si>
  <si>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</si>
  <si>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</si>
  <si>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</si>
  <si>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</si>
  <si>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</si>
  <si>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</si>
  <si>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</si>
  <si>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</si>
  <si>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</si>
  <si>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</si>
  <si>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</si>
  <si>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</si>
  <si>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</si>
  <si>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</si>
  <si>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</si>
  <si>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</si>
  <si>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</si>
  <si>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</si>
  <si>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</si>
  <si>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</si>
  <si>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</si>
  <si>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</si>
  <si>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</si>
  <si>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</si>
  <si>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</si>
  <si>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</si>
  <si>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</si>
  <si>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</si>
  <si>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</si>
  <si>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</si>
  <si>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</si>
  <si>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</si>
  <si>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</si>
  <si>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</si>
  <si>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</si>
  <si>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</si>
  <si>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</si>
  <si>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</si>
  <si>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</si>
  <si>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</si>
  <si>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</si>
  <si>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</si>
  <si>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</si>
  <si>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</si>
  <si>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</si>
  <si>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</si>
  <si>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</si>
  <si>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</si>
  <si>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</si>
  <si>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</si>
  <si>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</si>
  <si>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</si>
  <si>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</si>
  <si>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</si>
  <si>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</si>
  <si>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</si>
  <si>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</si>
  <si>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</si>
  <si>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</si>
  <si>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</si>
  <si>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</si>
  <si>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</si>
  <si>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</si>
  <si>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</si>
  <si>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</si>
  <si>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</si>
  <si>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</si>
  <si>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</si>
  <si>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</si>
  <si>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</si>
  <si>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</si>
  <si>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</si>
  <si>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</si>
  <si>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</si>
  <si>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</si>
  <si>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</si>
  <si>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</si>
  <si>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</si>
  <si>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</si>
  <si>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</si>
  <si>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</si>
  <si>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</si>
  <si>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</si>
  <si>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</si>
  <si>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</si>
  <si>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</si>
  <si>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</si>
  <si>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</si>
  <si>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</si>
  <si>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</si>
  <si>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</si>
  <si>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</si>
  <si>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</si>
  <si>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</si>
  <si>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</si>
  <si>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</si>
  <si>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</si>
  <si>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</si>
  <si>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</si>
  <si>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</si>
  <si>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</si>
  <si>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</si>
  <si>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</si>
  <si>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</si>
  <si>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</si>
  <si>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</si>
  <si>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</si>
  <si>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</si>
  <si>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</si>
  <si>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</si>
  <si>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</si>
  <si>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</si>
  <si>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</si>
  <si>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</si>
  <si>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</si>
  <si>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</si>
  <si>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</si>
  <si>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</si>
  <si>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</si>
  <si>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</si>
  <si>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</si>
  <si>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</si>
  <si>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</si>
  <si>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</si>
  <si>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</si>
  <si>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</si>
  <si>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</si>
  <si>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</si>
  <si>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</si>
  <si>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</si>
  <si>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</si>
  <si>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</si>
  <si>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</si>
  <si>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</si>
  <si>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</si>
  <si>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</si>
  <si>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</si>
  <si>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</si>
  <si>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</si>
  <si>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</si>
  <si>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</si>
  <si>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</si>
  <si>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</si>
  <si>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</si>
  <si>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</si>
  <si>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</si>
  <si>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</si>
  <si>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</si>
  <si>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</si>
  <si>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</si>
  <si>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</si>
  <si>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</si>
  <si>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</si>
  <si>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</si>
  <si>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</si>
  <si>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</si>
  <si>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</si>
  <si>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</si>
  <si>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</si>
  <si>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</si>
  <si>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</si>
  <si>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</si>
  <si>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</si>
  <si>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</si>
  <si>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</si>
  <si>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</si>
  <si>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</si>
  <si>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</si>
  <si>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</si>
  <si>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</si>
  <si>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</si>
  <si>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</si>
  <si>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</si>
  <si>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</si>
  <si>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</si>
  <si>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</si>
  <si>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</si>
  <si>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</si>
  <si>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</si>
  <si>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</si>
  <si>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</si>
  <si>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</si>
  <si>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</si>
  <si>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</si>
  <si>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</si>
  <si>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</si>
  <si>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</si>
  <si>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</si>
  <si>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</si>
  <si>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</si>
  <si>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</si>
  <si>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</si>
  <si>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</si>
  <si>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</si>
  <si>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</si>
  <si>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</si>
  <si>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</si>
  <si>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</si>
  <si>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</si>
  <si>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</si>
  <si>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</si>
  <si>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</si>
  <si>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</si>
  <si>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</si>
  <si>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</si>
  <si>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</si>
  <si>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</si>
  <si>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</si>
  <si>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</si>
  <si>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</si>
  <si>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</si>
  <si>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</si>
  <si>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</si>
  <si>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</si>
  <si>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</si>
  <si>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</si>
  <si>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</si>
  <si>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</si>
  <si>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</si>
  <si>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</si>
  <si>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</si>
  <si>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</si>
  <si>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</si>
  <si>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</si>
  <si>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</si>
  <si>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</si>
  <si>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</si>
  <si>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</si>
  <si>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</si>
  <si>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</si>
  <si>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</si>
  <si>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</si>
  <si>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</si>
  <si>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</si>
  <si>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</si>
  <si>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</si>
  <si>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</si>
  <si>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</si>
  <si>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</si>
  <si>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</si>
  <si>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</si>
  <si>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</si>
  <si>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</si>
  <si>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</si>
  <si>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</si>
  <si>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</si>
  <si>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</si>
  <si>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</si>
  <si>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</si>
  <si>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</si>
  <si>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</si>
  <si>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</si>
  <si>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</si>
  <si>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</si>
  <si>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</si>
  <si>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</si>
  <si>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</si>
  <si>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</si>
  <si>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</si>
  <si>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</si>
  <si>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</si>
  <si>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</si>
  <si>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</si>
  <si>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</si>
  <si>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</si>
  <si>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</si>
  <si>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</si>
  <si>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</si>
  <si>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</si>
  <si>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</si>
  <si>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</si>
  <si>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</si>
  <si>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</si>
  <si>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</si>
  <si>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</si>
  <si>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</si>
  <si>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</si>
  <si>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</si>
  <si>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</si>
  <si>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</si>
  <si>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</si>
  <si>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</si>
  <si>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</si>
  <si>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</si>
  <si>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</si>
  <si>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</si>
  <si>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</si>
  <si>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</si>
  <si>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</si>
  <si>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</si>
  <si>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</si>
  <si>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</si>
  <si>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</si>
  <si>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</si>
  <si>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</si>
  <si>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</si>
  <si>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</si>
  <si>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</si>
  <si>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</si>
  <si>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</si>
  <si>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</si>
  <si>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</si>
  <si>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</si>
  <si>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</si>
  <si>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</si>
  <si>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</si>
  <si>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</si>
  <si>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</si>
  <si>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</si>
  <si>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</si>
  <si>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</si>
  <si>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</si>
  <si>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</si>
  <si>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</si>
  <si>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</si>
  <si>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</si>
  <si>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</si>
  <si>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</si>
  <si>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</si>
  <si>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</si>
  <si>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</si>
  <si>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</si>
  <si>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</si>
  <si>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</si>
  <si>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</si>
  <si>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</si>
  <si>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</si>
  <si>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</si>
  <si>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</si>
  <si>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</si>
  <si>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</si>
  <si>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</si>
  <si>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</si>
  <si>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</si>
  <si>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</si>
  <si>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</si>
  <si>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</si>
  <si>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</si>
  <si>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</si>
  <si>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</si>
  <si>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</si>
  <si>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</si>
  <si>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</si>
  <si>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</si>
  <si>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</si>
  <si>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</si>
  <si>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</si>
  <si>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</si>
  <si>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</si>
  <si>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</si>
  <si>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</si>
  <si>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</si>
  <si>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</si>
  <si>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</si>
  <si>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</si>
  <si>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</si>
  <si>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</si>
  <si>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</si>
  <si>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</si>
  <si>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</si>
  <si>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</si>
  <si>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</si>
  <si>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</si>
  <si>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</si>
  <si>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</si>
  <si>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</si>
  <si>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</si>
  <si>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</si>
  <si>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</si>
  <si>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</si>
  <si>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</si>
  <si>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</si>
  <si>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</si>
  <si>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</si>
  <si>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</si>
  <si>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</si>
  <si>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</si>
  <si>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</si>
  <si>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</si>
  <si>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</si>
  <si>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</si>
  <si>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</si>
  <si>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</si>
  <si>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</si>
  <si>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</si>
  <si>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</si>
  <si>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</si>
  <si>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</si>
  <si>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</si>
  <si>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</si>
  <si>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</si>
  <si>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</si>
  <si>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</si>
  <si>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</si>
  <si>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</si>
  <si>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</si>
  <si>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</si>
  <si>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</si>
  <si>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</si>
  <si>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</si>
  <si>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</si>
  <si>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</si>
  <si>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</si>
  <si>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</si>
  <si>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</si>
  <si>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</si>
  <si>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</si>
  <si>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</si>
  <si>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</si>
  <si>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</si>
  <si>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</si>
  <si>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</si>
  <si>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</si>
  <si>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</si>
  <si>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</si>
  <si>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</si>
  <si>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</si>
  <si>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</si>
  <si>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</si>
  <si>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</si>
  <si>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</si>
  <si>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</si>
  <si>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</si>
  <si>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</si>
  <si>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</si>
  <si>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</si>
  <si>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</si>
  <si>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</si>
  <si>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</si>
  <si>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</si>
  <si>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</si>
  <si>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</si>
  <si>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</si>
  <si>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</si>
  <si>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</si>
  <si>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</si>
  <si>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</si>
  <si>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</si>
  <si>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</si>
  <si>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</si>
  <si>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</si>
  <si>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</si>
  <si>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</si>
  <si>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</si>
  <si>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</si>
  <si>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</si>
  <si>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</si>
  <si>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</si>
  <si>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</si>
  <si>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</si>
  <si>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</si>
  <si>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</si>
  <si>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</si>
  <si>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</si>
  <si>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</si>
  <si>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</si>
  <si>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</si>
  <si>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</si>
  <si>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</si>
  <si>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</si>
  <si>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</si>
  <si>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</si>
  <si>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</si>
  <si>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</si>
  <si>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</si>
  <si>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</si>
  <si>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</si>
  <si>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</si>
  <si>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</si>
  <si>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</si>
  <si>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</si>
  <si>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</si>
  <si>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</si>
  <si>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</si>
  <si>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</si>
  <si>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</si>
  <si>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</si>
  <si>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</si>
  <si>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</si>
  <si>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</si>
  <si>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</si>
  <si>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</si>
  <si>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</si>
  <si>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</si>
  <si>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</si>
  <si>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</si>
  <si>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</si>
  <si>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</si>
  <si>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</si>
  <si>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</si>
  <si>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</si>
  <si>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</si>
  <si>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</si>
  <si>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</si>
  <si>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</si>
  <si>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</si>
  <si>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</si>
  <si>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</si>
  <si>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</si>
  <si>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</si>
  <si>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</si>
  <si>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</si>
  <si>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</si>
  <si>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</si>
  <si>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</si>
  <si>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</si>
  <si>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</si>
  <si>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</si>
  <si>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</si>
  <si>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</si>
  <si>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</si>
  <si>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</si>
  <si>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</si>
  <si>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</si>
  <si>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</si>
  <si>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</si>
  <si>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</si>
  <si>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</si>
  <si>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</si>
  <si>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</si>
  <si>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</si>
  <si>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</si>
  <si>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</si>
  <si>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</si>
  <si>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</si>
  <si>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</si>
  <si>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</si>
  <si>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</si>
  <si>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</si>
  <si>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</si>
  <si>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</si>
  <si>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</si>
  <si>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</si>
  <si>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</si>
  <si>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</si>
  <si>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</si>
  <si>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</si>
  <si>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</si>
  <si>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</si>
  <si>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</si>
  <si>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</si>
  <si>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</si>
  <si>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</si>
  <si>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</si>
  <si>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</si>
  <si>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</si>
  <si>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</si>
  <si>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</si>
  <si>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</si>
  <si>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</si>
  <si>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</si>
  <si>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</si>
  <si>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</si>
  <si>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</si>
  <si>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</si>
  <si>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</si>
  <si>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</si>
  <si>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</si>
  <si>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</si>
  <si>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</si>
  <si>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</si>
  <si>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</si>
  <si>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</si>
  <si>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</si>
  <si>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</si>
  <si>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</si>
  <si>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</si>
  <si>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</si>
  <si>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</si>
  <si>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</si>
  <si>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</si>
  <si>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</si>
  <si>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</si>
  <si>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</si>
  <si>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</si>
  <si>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</si>
  <si>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</si>
  <si>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</si>
  <si>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</si>
  <si>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</si>
  <si>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</si>
  <si>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</si>
  <si>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</si>
  <si>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</si>
  <si>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</si>
  <si>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</si>
  <si>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</si>
  <si>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</si>
  <si>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</si>
  <si>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</si>
  <si>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</si>
  <si>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</si>
  <si>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</si>
  <si>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</si>
  <si>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</si>
  <si>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</si>
  <si>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</si>
  <si>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</si>
  <si>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</si>
  <si>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</si>
  <si>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</si>
  <si>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</si>
  <si>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</si>
  <si>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</si>
  <si>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</si>
  <si>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</si>
  <si>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</si>
  <si>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</si>
  <si>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</si>
  <si>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</si>
  <si>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</si>
  <si>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</si>
  <si>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</si>
  <si>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</si>
  <si>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</si>
  <si>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</si>
  <si>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</si>
  <si>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</si>
  <si>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</si>
  <si>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</si>
  <si>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</si>
  <si>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</si>
  <si>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</si>
  <si>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</si>
  <si>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</si>
  <si>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</si>
  <si>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</si>
  <si>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</si>
  <si>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</si>
  <si>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</si>
  <si>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</si>
  <si>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</si>
  <si>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</si>
  <si>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</si>
  <si>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</si>
  <si>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</si>
  <si>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</si>
  <si>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</si>
  <si>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</si>
  <si>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</si>
  <si>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</si>
  <si>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</si>
  <si>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</si>
  <si>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</si>
  <si>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</si>
  <si>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</si>
  <si>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</si>
  <si>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</si>
  <si>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</si>
  <si>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</si>
  <si>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</si>
  <si>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</si>
  <si>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</si>
  <si>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</si>
  <si>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</si>
  <si>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</si>
  <si>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</si>
  <si>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</si>
  <si>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</si>
  <si>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</si>
  <si>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</si>
  <si>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</si>
  <si>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</si>
  <si>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</si>
  <si>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</si>
  <si>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</si>
  <si>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</si>
  <si>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</si>
  <si>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</si>
  <si>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</si>
  <si>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</si>
  <si>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</si>
  <si>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</si>
  <si>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</si>
  <si>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</si>
  <si>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</si>
  <si>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</si>
  <si>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</si>
  <si>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</si>
  <si>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</si>
  <si>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</si>
  <si>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</si>
  <si>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</si>
  <si>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</si>
  <si>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</si>
  <si>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</si>
  <si>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</si>
  <si>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</si>
  <si>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</si>
  <si>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</si>
  <si>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</si>
  <si>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</si>
  <si>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</si>
  <si>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</si>
  <si>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</si>
  <si>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</si>
  <si>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</si>
  <si>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</si>
  <si>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</si>
  <si>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</si>
  <si>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</si>
  <si>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</si>
  <si>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</si>
  <si>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</si>
  <si>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</si>
  <si>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</si>
  <si>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</si>
  <si>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</si>
  <si>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</si>
  <si>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</si>
  <si>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</si>
  <si>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</si>
  <si>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</si>
  <si>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</si>
  <si>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</si>
  <si>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</si>
  <si>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</si>
  <si>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</si>
  <si>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</si>
  <si>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</si>
  <si>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</si>
  <si>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</si>
  <si>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</si>
  <si>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</si>
  <si>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</si>
  <si>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</si>
  <si>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</si>
  <si>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</si>
  <si>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</si>
  <si>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</si>
  <si>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</si>
  <si>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</si>
  <si>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</si>
  <si>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</si>
  <si>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</si>
  <si>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</si>
  <si>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</si>
  <si>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</si>
  <si>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</si>
  <si>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</si>
  <si>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</si>
  <si>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</si>
  <si>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</si>
  <si>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</si>
  <si>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</si>
  <si>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</si>
  <si>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</si>
  <si>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</si>
  <si>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</si>
  <si>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</si>
  <si>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</si>
  <si>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</si>
  <si>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</si>
  <si>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</si>
  <si>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</si>
  <si>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</si>
  <si>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</si>
  <si>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</si>
  <si>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</si>
  <si>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</si>
  <si>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</si>
  <si>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</si>
  <si>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</si>
  <si>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</si>
  <si>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</si>
  <si>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</si>
  <si>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</si>
  <si>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</si>
  <si>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</si>
  <si>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</si>
  <si>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</si>
  <si>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</si>
  <si>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</si>
  <si>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</si>
  <si>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</si>
  <si>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</si>
  <si>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</si>
  <si>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</si>
  <si>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</si>
  <si>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</si>
  <si>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</si>
  <si>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</si>
  <si>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</si>
  <si>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</si>
  <si>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</si>
  <si>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</si>
  <si>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</si>
  <si>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</si>
  <si>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</si>
  <si>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</si>
  <si>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</si>
  <si>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</si>
  <si>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</si>
  <si>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</si>
  <si>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</si>
  <si>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</si>
  <si>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</si>
  <si>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</si>
  <si>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</si>
  <si>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</si>
  <si>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</si>
  <si>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</si>
  <si>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</si>
  <si>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</si>
  <si>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</si>
  <si>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</si>
  <si>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</si>
  <si>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</si>
  <si>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</si>
  <si>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</si>
  <si>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</si>
  <si>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</si>
  <si>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</si>
  <si>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</si>
  <si>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</si>
  <si>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</si>
  <si>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</si>
  <si>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</si>
  <si>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</si>
  <si>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</si>
  <si>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</si>
  <si>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</si>
  <si>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</si>
  <si>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</si>
  <si>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</si>
  <si>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</si>
  <si>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</si>
  <si>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</si>
  <si>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</si>
  <si>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</si>
  <si>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</si>
  <si>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</si>
  <si>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</si>
  <si>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</si>
  <si>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</si>
  <si>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</si>
  <si>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</si>
  <si>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</si>
  <si>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</si>
  <si>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</si>
  <si>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</si>
  <si>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</si>
  <si>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</si>
  <si>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</si>
  <si>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</si>
  <si>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</si>
  <si>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</si>
  <si>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</si>
  <si>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</si>
  <si>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</si>
  <si>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</si>
  <si>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</si>
  <si>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</si>
  <si>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</si>
  <si>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</si>
  <si>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</si>
  <si>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</si>
  <si>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</si>
  <si>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</si>
  <si>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</si>
  <si>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</si>
  <si>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</si>
  <si>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</si>
  <si>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</si>
  <si>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</si>
  <si>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</si>
  <si>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</si>
  <si>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</si>
  <si>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</si>
  <si>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</si>
  <si>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</si>
  <si>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</si>
  <si>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</si>
  <si>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</si>
  <si>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</si>
  <si>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</si>
  <si>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</si>
  <si>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</si>
  <si>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</si>
  <si>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</si>
  <si>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</si>
  <si>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</si>
  <si>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</si>
  <si>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</si>
  <si>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</si>
  <si>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</si>
  <si>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</si>
  <si>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</si>
  <si>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</si>
  <si>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</si>
  <si>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</si>
  <si>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</si>
  <si>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</si>
  <si>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</si>
  <si>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</si>
  <si>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</si>
  <si>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</si>
  <si>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</si>
  <si>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</si>
  <si>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</si>
  <si>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</si>
  <si>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</si>
  <si>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</si>
  <si>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</si>
  <si>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</si>
  <si>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</si>
  <si>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</si>
  <si>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</si>
  <si>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</si>
  <si>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</si>
  <si>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</si>
  <si>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</si>
  <si>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</si>
  <si>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</si>
  <si>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</si>
  <si>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</si>
  <si>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</si>
  <si>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</si>
  <si>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</si>
  <si>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</si>
  <si>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</si>
  <si>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</si>
  <si>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</si>
  <si>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</si>
  <si>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</si>
  <si>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</si>
  <si>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</si>
  <si>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</si>
  <si>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</si>
  <si>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</si>
  <si>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</si>
  <si>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</si>
  <si>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</si>
  <si>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</si>
  <si>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</si>
  <si>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</si>
  <si>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</si>
  <si>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</si>
  <si>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</si>
  <si>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</si>
  <si>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</si>
  <si>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</si>
  <si>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</si>
  <si>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</si>
  <si>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</si>
  <si>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</si>
  <si>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</si>
  <si>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</si>
  <si>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</si>
  <si>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</si>
  <si>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</si>
  <si>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</si>
  <si>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</si>
  <si>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</si>
  <si>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</si>
  <si>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</si>
  <si>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</si>
  <si>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</si>
  <si>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</si>
  <si>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</si>
  <si>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</si>
  <si>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</si>
  <si>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</si>
  <si>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</si>
  <si>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</si>
  <si>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</si>
  <si>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</si>
  <si>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</si>
  <si>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</si>
  <si>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</si>
  <si>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</si>
  <si>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</si>
  <si>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</si>
  <si>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</si>
  <si>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</si>
  <si>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</si>
  <si>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</si>
  <si>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</si>
  <si>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</si>
  <si>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</si>
  <si>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</si>
  <si>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</si>
  <si>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</si>
  <si>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</si>
  <si>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</si>
  <si>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</si>
  <si>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</si>
  <si>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</si>
  <si>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</si>
  <si>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</si>
  <si>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</si>
  <si>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</si>
  <si>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</si>
  <si>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</si>
  <si>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</si>
  <si>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</si>
  <si>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</si>
  <si>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</si>
  <si>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</si>
  <si>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</si>
  <si>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</si>
  <si>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</si>
  <si>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</si>
  <si>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</si>
  <si>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</si>
  <si>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</si>
  <si>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</si>
  <si>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</si>
  <si>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</si>
  <si>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</si>
  <si>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</si>
  <si>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</si>
  <si>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</si>
  <si>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</si>
  <si>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</si>
  <si>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</si>
  <si>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</si>
  <si>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</si>
  <si>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</si>
  <si>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</si>
  <si>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</si>
  <si>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</si>
  <si>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</si>
  <si>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</si>
  <si>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</si>
  <si>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</si>
  <si>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</si>
  <si>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</si>
  <si>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</si>
  <si>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</si>
  <si>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</si>
  <si>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</si>
  <si>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</si>
  <si>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</si>
  <si>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</si>
  <si>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</si>
  <si>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</si>
  <si>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</si>
  <si>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</si>
  <si>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</si>
  <si>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</si>
  <si>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</si>
  <si>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</si>
  <si>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</si>
  <si>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</si>
  <si>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</si>
  <si>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</si>
  <si>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</si>
  <si>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</si>
  <si>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</si>
  <si>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</si>
  <si>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</si>
  <si>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</si>
  <si>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</si>
  <si>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</si>
  <si>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</si>
  <si>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</si>
  <si>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</si>
  <si>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</si>
  <si>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</si>
  <si>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</si>
  <si>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</si>
  <si>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</si>
  <si>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</si>
  <si>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</si>
  <si>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</si>
  <si>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</si>
  <si>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</si>
  <si>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</si>
  <si>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</si>
  <si>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</si>
  <si>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</si>
  <si>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</si>
  <si>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</si>
  <si>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</si>
  <si>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</si>
  <si>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</si>
  <si>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</si>
  <si>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</si>
  <si>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</si>
  <si>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</si>
  <si>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</si>
  <si>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</si>
  <si>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</si>
  <si>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</si>
  <si>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</si>
  <si>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</si>
  <si>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</si>
  <si>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</si>
  <si>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</si>
  <si>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</si>
  <si>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</si>
  <si>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</si>
  <si>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</si>
  <si>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</si>
  <si>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</si>
  <si>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</si>
  <si>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</si>
  <si>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</si>
  <si>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</si>
  <si>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</si>
  <si>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</si>
  <si>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</si>
  <si>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</si>
  <si>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</si>
  <si>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</si>
  <si>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</si>
  <si>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</si>
  <si>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</si>
  <si>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</si>
  <si>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</si>
  <si>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</si>
  <si>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</si>
  <si>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</si>
  <si>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</si>
  <si>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</si>
  <si>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</si>
  <si>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</si>
  <si>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</si>
  <si>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</si>
  <si>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</si>
  <si>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</si>
  <si>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</si>
  <si>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</si>
  <si>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</si>
  <si>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</si>
  <si>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</si>
  <si>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</si>
  <si>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</si>
  <si>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</si>
  <si>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</si>
  <si>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</si>
  <si>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</si>
  <si>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</si>
  <si>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</si>
  <si>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</si>
  <si>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</si>
  <si>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</si>
  <si>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</si>
  <si>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</si>
  <si>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</si>
  <si>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</si>
  <si>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</si>
  <si>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</si>
  <si>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</si>
  <si>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</si>
  <si>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</si>
  <si>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</si>
  <si>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</si>
  <si>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</si>
  <si>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</si>
  <si>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</si>
  <si>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</si>
  <si>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</si>
  <si>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</si>
  <si>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</si>
  <si>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</si>
  <si>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</si>
  <si>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</si>
  <si>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</si>
  <si>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</si>
  <si>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</si>
  <si>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</si>
  <si>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</si>
  <si>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</si>
  <si>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</si>
  <si>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</si>
  <si>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</si>
  <si>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</si>
  <si>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</si>
  <si>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</si>
  <si>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</si>
  <si>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</si>
  <si>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</si>
  <si>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</si>
  <si>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</si>
  <si>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</si>
  <si>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</si>
  <si>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</si>
  <si>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</si>
  <si>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</si>
  <si>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</si>
  <si>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</si>
  <si>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</si>
  <si>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</si>
  <si>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</si>
  <si>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</si>
  <si>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</si>
  <si>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</si>
  <si>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</si>
  <si>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</si>
  <si>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</si>
  <si>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</si>
  <si>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</si>
  <si>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</si>
  <si>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</si>
  <si>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</si>
  <si>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</si>
  <si>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</si>
  <si>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</si>
  <si>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</si>
  <si>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</si>
  <si>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</si>
  <si>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</si>
  <si>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</si>
  <si>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</si>
  <si>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</si>
  <si>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</si>
  <si>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</si>
  <si>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</si>
  <si>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</si>
  <si>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</si>
  <si>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</si>
  <si>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</si>
  <si>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</si>
  <si>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</si>
  <si>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</si>
  <si>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</si>
  <si>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</si>
  <si>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</si>
  <si>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</si>
  <si>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</si>
  <si>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</si>
  <si>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</si>
  <si>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</si>
  <si>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</si>
  <si>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</si>
  <si>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</si>
  <si>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</si>
  <si>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</si>
  <si>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</si>
  <si>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</si>
  <si>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</si>
  <si>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</si>
  <si>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</si>
  <si>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</si>
  <si>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</si>
  <si>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</si>
  <si>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</si>
  <si>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</si>
  <si>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</si>
  <si>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</si>
  <si>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</si>
  <si>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</si>
  <si>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</si>
  <si>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</si>
  <si>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</si>
  <si>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</si>
  <si>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</si>
  <si>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</si>
  <si>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</si>
  <si>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</si>
  <si>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</si>
  <si>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</si>
  <si>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</si>
  <si>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</si>
  <si>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</si>
  <si>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</si>
  <si>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</si>
  <si>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</si>
  <si>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</si>
  <si>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</si>
  <si>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</si>
  <si>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</si>
  <si>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</si>
  <si>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</si>
  <si>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</si>
  <si>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</si>
  <si>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</si>
  <si>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</si>
  <si>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</si>
  <si>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</si>
  <si>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</si>
  <si>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</si>
  <si>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</si>
  <si>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</si>
  <si>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</si>
  <si>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</si>
  <si>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</si>
  <si>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</si>
  <si>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</si>
  <si>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</si>
  <si>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</si>
  <si>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</si>
  <si>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</si>
  <si>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</si>
  <si>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</si>
  <si>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</si>
  <si>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</si>
  <si>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</si>
  <si>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</si>
  <si>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</si>
  <si>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</si>
  <si>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</si>
  <si>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</si>
  <si>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</si>
  <si>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</si>
  <si>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</si>
  <si>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</si>
  <si>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</si>
  <si>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</si>
  <si>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</si>
  <si>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</si>
  <si>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</si>
  <si>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</si>
  <si>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</si>
  <si>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</si>
  <si>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</si>
  <si>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</si>
  <si>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</si>
  <si>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</si>
  <si>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</si>
  <si>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</si>
  <si>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</si>
  <si>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</si>
  <si>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</si>
  <si>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</si>
  <si>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</si>
  <si>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</si>
  <si>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</si>
  <si>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</si>
  <si>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</si>
  <si>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</si>
  <si>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</si>
  <si>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</si>
  <si>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</si>
  <si>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</si>
  <si>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</si>
  <si>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</si>
  <si>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</si>
  <si>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</si>
  <si>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</si>
  <si>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</si>
  <si>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</si>
  <si>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</si>
  <si>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</si>
  <si>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</si>
  <si>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</si>
  <si>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</si>
  <si>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</si>
  <si>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</si>
  <si>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</si>
  <si>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</si>
  <si>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</si>
  <si>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</si>
  <si>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</si>
  <si>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</si>
  <si>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</si>
  <si>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</si>
  <si>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</si>
  <si>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</si>
  <si>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</si>
  <si>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</si>
  <si>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</si>
  <si>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</si>
  <si>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</si>
  <si>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</si>
  <si>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</si>
  <si>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</si>
  <si>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</si>
  <si>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</si>
  <si>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</si>
  <si>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</si>
  <si>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</si>
  <si>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</si>
  <si>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</si>
  <si>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</si>
  <si>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</si>
  <si>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</si>
  <si>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</si>
  <si>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</si>
  <si>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</si>
  <si>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</si>
  <si>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</si>
  <si>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</si>
  <si>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</si>
  <si>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</si>
  <si>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</si>
  <si>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</si>
  <si>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</si>
  <si>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</si>
  <si>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</si>
  <si>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</si>
  <si>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</si>
  <si>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</si>
  <si>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</si>
  <si>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</si>
  <si>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</si>
  <si>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</si>
  <si>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</si>
  <si>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</si>
  <si>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</si>
  <si>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</si>
  <si>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</si>
  <si>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</si>
  <si>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</si>
  <si>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</si>
  <si>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</si>
  <si>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</si>
  <si>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</si>
  <si>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</si>
  <si>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</si>
  <si>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</si>
  <si>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</si>
  <si>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</si>
  <si>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</si>
  <si>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</si>
  <si>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</si>
  <si>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</si>
  <si>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</si>
  <si>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</si>
  <si>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</si>
  <si>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</si>
  <si>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</si>
  <si>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</si>
  <si>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</si>
  <si>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</si>
  <si>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</si>
  <si>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</si>
  <si>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</si>
  <si>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</si>
  <si>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</si>
  <si>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</si>
  <si>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</si>
  <si>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</si>
  <si>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</si>
  <si>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</si>
  <si>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</si>
  <si>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</si>
  <si>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</si>
  <si>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</si>
  <si>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</si>
  <si>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</si>
  <si>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</si>
  <si>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</si>
  <si>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</si>
  <si>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</si>
  <si>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</si>
  <si>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</si>
  <si>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</si>
  <si>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</si>
  <si>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</si>
  <si>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</si>
  <si>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</si>
  <si>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</si>
  <si>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</si>
  <si>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</si>
  <si>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</si>
  <si>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</si>
  <si>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</si>
  <si>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</si>
  <si>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</si>
  <si>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</si>
  <si>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</si>
  <si>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</si>
  <si>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</si>
  <si>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</si>
  <si>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</si>
  <si>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</si>
  <si>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</si>
  <si>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</si>
  <si>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</si>
  <si>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</si>
  <si>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</si>
  <si>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</si>
  <si>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</si>
  <si>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</si>
  <si>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</si>
  <si>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</si>
  <si>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</si>
  <si>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</si>
  <si>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</si>
  <si>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</si>
  <si>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</si>
  <si>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</si>
  <si>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</si>
  <si>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</si>
  <si>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</si>
  <si>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</si>
  <si>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</si>
  <si>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</si>
  <si>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</si>
  <si>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</si>
  <si>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</si>
  <si>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</si>
  <si>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</si>
  <si>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</si>
  <si>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</si>
  <si>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</si>
  <si>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</si>
  <si>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</si>
  <si>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</si>
  <si>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</si>
  <si>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</si>
  <si>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</si>
  <si>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</si>
  <si>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</si>
  <si>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</si>
  <si>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</si>
  <si>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</si>
  <si>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</si>
  <si>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</si>
  <si>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</si>
  <si>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</si>
  <si>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</si>
  <si>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</si>
  <si>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</si>
  <si>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</si>
  <si>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</si>
  <si>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</si>
  <si>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</si>
  <si>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</si>
  <si>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</si>
  <si>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</si>
  <si>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</si>
  <si>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</si>
  <si>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</si>
  <si>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</si>
  <si>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</si>
  <si>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</si>
  <si>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</si>
  <si>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</si>
  <si>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</si>
  <si>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</si>
  <si>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</si>
  <si>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</si>
  <si>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</si>
  <si>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</si>
  <si>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</si>
  <si>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</si>
  <si>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</si>
  <si>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</si>
  <si>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</si>
  <si>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</si>
  <si>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</si>
  <si>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</si>
  <si>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</si>
  <si>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</si>
  <si>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</si>
  <si>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</si>
  <si>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</si>
  <si>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</si>
  <si>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</si>
  <si>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</si>
  <si>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</si>
  <si>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</si>
  <si>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</si>
  <si>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</si>
  <si>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</si>
  <si>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</si>
  <si>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</si>
  <si>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</si>
  <si>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</si>
  <si>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</si>
  <si>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</si>
  <si>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</si>
  <si>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</si>
  <si>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</si>
  <si>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</si>
  <si>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</si>
  <si>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</si>
  <si>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</si>
  <si>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</si>
  <si>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</si>
  <si>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</si>
  <si>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</si>
  <si>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</si>
  <si>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</si>
  <si>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</si>
  <si>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</si>
  <si>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</si>
  <si>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</si>
  <si>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</si>
  <si>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</si>
  <si>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</si>
  <si>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</si>
  <si>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</si>
  <si>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</si>
  <si>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</si>
  <si>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</si>
  <si>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</si>
  <si>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</si>
  <si>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</si>
  <si>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</si>
  <si>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</si>
  <si>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</si>
  <si>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</si>
  <si>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</si>
  <si>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</si>
  <si>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</si>
  <si>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</si>
  <si>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</si>
  <si>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</si>
  <si>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</si>
  <si>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</si>
  <si>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</si>
  <si>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</si>
  <si>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</si>
  <si>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</si>
  <si>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</si>
  <si>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</si>
  <si>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</si>
  <si>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</si>
  <si>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</si>
  <si>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</si>
  <si>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</si>
  <si>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</si>
  <si>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</si>
  <si>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</si>
  <si>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</si>
  <si>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</si>
  <si>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</si>
  <si>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</si>
  <si>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</si>
  <si>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</si>
  <si>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</si>
  <si>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</si>
  <si>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</si>
  <si>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</si>
  <si>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</si>
  <si>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</si>
  <si>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</si>
  <si>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</si>
  <si>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</si>
  <si>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</si>
  <si>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</si>
  <si>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</si>
  <si>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</si>
  <si>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</si>
  <si>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</si>
  <si>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</si>
  <si>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</si>
  <si>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</si>
  <si>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</si>
  <si>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</si>
  <si>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</si>
  <si>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</si>
  <si>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</si>
  <si>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</si>
  <si>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</si>
  <si>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</si>
  <si>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</si>
  <si>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</si>
  <si>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</si>
  <si>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</si>
  <si>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</si>
  <si>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</si>
  <si>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</si>
  <si>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</si>
  <si>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</si>
  <si>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</si>
  <si>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</si>
  <si>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</si>
  <si>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</si>
  <si>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</si>
  <si>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</si>
  <si>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</si>
  <si>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</si>
  <si>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</si>
  <si>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</si>
  <si>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</si>
  <si>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</si>
  <si>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</si>
  <si>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</si>
  <si>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</si>
  <si>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</si>
  <si>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</si>
  <si>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</si>
  <si>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</si>
  <si>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</si>
  <si>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</si>
  <si>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</si>
  <si>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</si>
  <si>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</si>
  <si>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</si>
  <si>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</si>
  <si>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</si>
  <si>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</si>
  <si>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</si>
  <si>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</si>
  <si>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</si>
  <si>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</si>
  <si>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</si>
  <si>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</si>
  <si>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</si>
  <si>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</si>
  <si>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</si>
  <si>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</si>
  <si>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</si>
  <si>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</si>
  <si>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</si>
  <si>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</si>
  <si>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</si>
  <si>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</si>
  <si>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</si>
  <si>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</si>
  <si>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</si>
  <si>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</si>
  <si>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</si>
  <si>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</si>
  <si>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</si>
  <si>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</si>
  <si>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</si>
  <si>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</si>
  <si>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</si>
  <si>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</si>
  <si>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</si>
  <si>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</si>
  <si>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</si>
  <si>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</si>
  <si>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</si>
  <si>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</si>
  <si>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</si>
  <si>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</si>
  <si>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</si>
  <si>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</si>
  <si>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</si>
  <si>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</si>
  <si>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</si>
  <si>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</si>
  <si>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</si>
  <si>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</si>
  <si>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</si>
  <si>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</si>
  <si>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</si>
  <si>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</si>
  <si>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</si>
  <si>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</si>
  <si>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</si>
  <si>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</si>
  <si>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</si>
  <si>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</si>
  <si>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</si>
  <si>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</si>
  <si>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</si>
  <si>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</si>
  <si>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</si>
  <si>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</si>
  <si>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</si>
  <si>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</si>
  <si>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</si>
  <si>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</si>
  <si>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</si>
  <si>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</si>
  <si>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</si>
  <si>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</si>
  <si>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</si>
  <si>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</si>
  <si>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</si>
  <si>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</si>
  <si>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</si>
  <si>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</si>
  <si>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</si>
  <si>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</si>
  <si>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</si>
  <si>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</si>
  <si>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</si>
  <si>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</si>
  <si>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</si>
  <si>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</si>
  <si>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</si>
  <si>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</si>
  <si>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</si>
  <si>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</si>
  <si>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</si>
  <si>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</si>
  <si>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</si>
  <si>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</si>
  <si>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</si>
  <si>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</si>
  <si>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</si>
  <si>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</si>
  <si>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</si>
  <si>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</si>
  <si>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</si>
  <si>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</si>
  <si>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</si>
  <si>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</si>
  <si>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</si>
  <si>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</si>
  <si>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</si>
  <si>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</si>
  <si>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</si>
  <si>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</si>
  <si>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</si>
  <si>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</si>
  <si>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</si>
  <si>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</si>
  <si>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</si>
  <si>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</si>
  <si>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</si>
  <si>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</si>
  <si>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</si>
  <si>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</si>
  <si>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</si>
  <si>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</si>
  <si>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</si>
  <si>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</si>
  <si>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</si>
  <si>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</si>
  <si>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</si>
  <si>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</si>
  <si>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</si>
  <si>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</si>
  <si>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</si>
  <si>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</si>
  <si>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</si>
  <si>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</si>
  <si>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</si>
  <si>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</si>
  <si>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</si>
  <si>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</si>
  <si>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</si>
  <si>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</si>
  <si>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</si>
  <si>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</si>
  <si>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</si>
  <si>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</si>
  <si>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</si>
  <si>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</si>
  <si>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</si>
  <si>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</si>
  <si>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</si>
  <si>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</si>
  <si>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</si>
  <si>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</si>
  <si>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</si>
  <si>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</si>
  <si>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</si>
  <si>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</si>
  <si>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</si>
  <si>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</si>
  <si>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</si>
  <si>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</si>
  <si>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</si>
  <si>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</si>
  <si>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</si>
  <si>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</si>
  <si>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</si>
  <si>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</si>
  <si>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</si>
  <si>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</si>
  <si>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</si>
  <si>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</si>
  <si>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</si>
  <si>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</si>
  <si>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</si>
  <si>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</si>
  <si>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</si>
  <si>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</si>
  <si>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</si>
  <si>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</si>
  <si>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</si>
  <si>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</si>
  <si>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</si>
  <si>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</si>
  <si>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</si>
  <si>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</si>
  <si>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</si>
  <si>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</si>
  <si>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</si>
  <si>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</si>
  <si>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</si>
  <si>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</si>
  <si>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</si>
  <si>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</si>
  <si>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</si>
  <si>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</si>
  <si>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</si>
  <si>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</si>
  <si>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</si>
  <si>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</si>
  <si>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</si>
  <si>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</si>
  <si>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</si>
  <si>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</si>
  <si>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</si>
  <si>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</si>
  <si>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</si>
  <si>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</si>
  <si>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</si>
  <si>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</si>
  <si>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</si>
  <si>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</si>
  <si>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</si>
  <si>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</si>
  <si>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</si>
  <si>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</si>
  <si>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</si>
  <si>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</si>
  <si>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</si>
  <si>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</si>
  <si>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</si>
  <si>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</si>
  <si>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</si>
  <si>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</si>
  <si>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</si>
  <si>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</si>
  <si>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</si>
  <si>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</si>
  <si>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</si>
  <si>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</si>
  <si>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</si>
  <si>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</si>
  <si>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</si>
  <si>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</si>
  <si>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</si>
  <si>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</si>
  <si>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</si>
  <si>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</si>
  <si>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</si>
  <si>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</si>
  <si>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</si>
  <si>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</si>
  <si>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</si>
  <si>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</si>
  <si>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</si>
  <si>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</si>
  <si>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</si>
  <si>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</si>
  <si>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</si>
  <si>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</si>
  <si>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</si>
  <si>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</si>
  <si>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</si>
  <si>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</si>
  <si>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</si>
  <si>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</si>
  <si>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</si>
  <si>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</si>
  <si>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</si>
  <si>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</si>
  <si>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</si>
  <si>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</si>
  <si>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</si>
  <si>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</si>
  <si>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</si>
  <si>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</si>
  <si>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</si>
  <si>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</si>
  <si>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</si>
  <si>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</si>
  <si>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</si>
  <si>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</si>
  <si>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</si>
  <si>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</si>
  <si>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</si>
  <si>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</si>
  <si>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</si>
  <si>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</si>
  <si>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</si>
  <si>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</si>
  <si>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</si>
  <si>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</si>
  <si>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</si>
  <si>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</si>
  <si>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</si>
  <si>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</si>
  <si>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</si>
  <si>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</si>
  <si>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</si>
  <si>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</si>
  <si>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</si>
  <si>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</si>
  <si>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</si>
  <si>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</si>
  <si>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</si>
  <si>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</si>
  <si>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</si>
  <si>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</si>
  <si>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</si>
  <si>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</si>
  <si>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</si>
  <si>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</si>
  <si>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</si>
  <si>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</si>
  <si>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</si>
  <si>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</si>
  <si>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</si>
  <si>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</si>
  <si>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</si>
  <si>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</si>
  <si>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</si>
  <si>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</si>
  <si>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</si>
  <si>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</si>
  <si>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</si>
  <si>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</si>
  <si>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</si>
  <si>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</si>
  <si>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</si>
  <si>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</si>
  <si>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</si>
  <si>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</si>
  <si>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</si>
  <si>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</si>
  <si>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</si>
  <si>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</si>
  <si>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</si>
  <si>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</si>
  <si>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</si>
  <si>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</si>
  <si>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</si>
  <si>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</si>
  <si>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</si>
  <si>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</si>
  <si>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</si>
  <si>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</si>
  <si>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</si>
  <si>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</si>
  <si>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</si>
  <si>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</si>
  <si>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</si>
  <si>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</si>
  <si>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</si>
  <si>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</si>
  <si>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</si>
  <si>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</si>
  <si>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</si>
  <si>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</si>
  <si>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</si>
  <si>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</si>
  <si>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</si>
  <si>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</si>
  <si>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</si>
  <si>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</si>
  <si>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</si>
  <si>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</si>
  <si>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</si>
  <si>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</si>
  <si>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</si>
  <si>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</si>
  <si>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</si>
  <si>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</si>
  <si>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</si>
  <si>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</si>
  <si>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</si>
  <si>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</si>
  <si>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</si>
  <si>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</si>
  <si>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</si>
  <si>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</si>
  <si>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</si>
  <si>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</si>
  <si>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</si>
  <si>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</si>
  <si>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</si>
  <si>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</si>
  <si>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</si>
  <si>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</si>
  <si>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</si>
  <si>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</si>
  <si>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</si>
  <si>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</si>
  <si>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</si>
  <si>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</si>
  <si>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</si>
  <si>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</si>
  <si>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</si>
  <si>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</si>
  <si>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</si>
  <si>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</si>
  <si>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</si>
  <si>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</si>
  <si>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</si>
  <si>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</si>
  <si>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</si>
  <si>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</si>
  <si>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</si>
  <si>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</si>
  <si>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</si>
  <si>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</si>
  <si>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</si>
  <si>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</si>
  <si>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</si>
  <si>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</si>
  <si>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</si>
  <si>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</si>
  <si>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</si>
  <si>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</si>
  <si>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</si>
  <si>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</si>
  <si>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</si>
  <si>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</si>
  <si>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</si>
  <si>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</si>
  <si>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</si>
  <si>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</si>
  <si>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</si>
  <si>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</si>
  <si>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</si>
  <si>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</si>
  <si>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</si>
  <si>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</si>
  <si>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</si>
  <si>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</si>
  <si>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</si>
  <si>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</si>
  <si>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</si>
  <si>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</si>
  <si>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</si>
  <si>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</si>
  <si>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</si>
  <si>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</si>
  <si>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</si>
  <si>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</si>
  <si>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</si>
  <si>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</si>
  <si>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</si>
  <si>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</si>
  <si>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</si>
  <si>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</si>
  <si>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</si>
  <si>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</si>
  <si>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</si>
  <si>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</si>
  <si>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</si>
  <si>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</si>
  <si>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</si>
  <si>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</si>
  <si>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</si>
  <si>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</si>
  <si>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</si>
  <si>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</si>
  <si>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</si>
  <si>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</si>
  <si>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</si>
  <si>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</si>
  <si>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</si>
  <si>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</si>
  <si>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</si>
  <si>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</si>
  <si>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</si>
  <si>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</si>
  <si>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</si>
  <si>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</si>
  <si>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</si>
  <si>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</si>
  <si>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</si>
  <si>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</si>
  <si>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</si>
  <si>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</si>
  <si>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</si>
  <si>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</si>
  <si>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</si>
  <si>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</si>
  <si>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</si>
  <si>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</si>
  <si>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</si>
  <si>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</si>
  <si>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</si>
  <si>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</si>
  <si>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</si>
  <si>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</si>
  <si>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</si>
  <si>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</si>
  <si>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</si>
  <si>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</si>
  <si>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</si>
  <si>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</si>
  <si>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</si>
  <si>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</si>
  <si>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</si>
  <si>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</si>
  <si>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</si>
  <si>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</si>
  <si>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</si>
  <si>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</si>
  <si>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</si>
  <si>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</si>
  <si>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</si>
  <si>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</si>
  <si>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</si>
  <si>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</si>
  <si>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</si>
  <si>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</si>
  <si>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</si>
  <si>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</si>
  <si>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</si>
  <si>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</si>
  <si>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</si>
  <si>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</si>
  <si>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</si>
  <si>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</si>
  <si>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</si>
  <si>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</si>
  <si>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</si>
  <si>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</si>
  <si>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</si>
  <si>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</si>
  <si>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</si>
  <si>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</si>
  <si>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</si>
  <si>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</si>
  <si>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</si>
  <si>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</si>
  <si>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</si>
  <si>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</si>
  <si>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</si>
  <si>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</si>
  <si>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</si>
  <si>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</si>
  <si>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</si>
  <si>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</si>
  <si>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</si>
  <si>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</si>
  <si>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</si>
  <si>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</si>
  <si>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</si>
  <si>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</si>
  <si>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</si>
  <si>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</si>
  <si>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</si>
  <si>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</si>
  <si>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</si>
  <si>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</si>
  <si>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</si>
  <si>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</si>
  <si>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</si>
  <si>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</si>
  <si>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</si>
  <si>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</si>
  <si>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</si>
  <si>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</si>
  <si>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</si>
  <si>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</si>
  <si>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</si>
  <si>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</si>
  <si>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</si>
  <si>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</si>
  <si>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</si>
  <si>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</si>
  <si>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</si>
  <si>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</si>
  <si>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</si>
  <si>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</si>
  <si>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</si>
  <si>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</si>
  <si>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</si>
  <si>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</si>
  <si>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</si>
  <si>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</si>
  <si>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</si>
  <si>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</si>
  <si>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</si>
  <si>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</si>
  <si>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</si>
  <si>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</si>
  <si>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</si>
  <si>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</si>
  <si>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</si>
  <si>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</si>
  <si>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</si>
  <si>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</si>
  <si>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</si>
  <si>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</si>
  <si>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</si>
  <si>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</si>
  <si>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</si>
  <si>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</si>
  <si>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</si>
  <si>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</si>
  <si>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</si>
  <si>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</si>
  <si>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</si>
  <si>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</si>
  <si>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</si>
  <si>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</si>
  <si>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</si>
  <si>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</si>
  <si>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</si>
  <si>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</si>
  <si>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</si>
  <si>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</si>
  <si>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</si>
  <si>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</si>
  <si>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</si>
  <si>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</si>
  <si>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</si>
  <si>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</si>
  <si>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</si>
  <si>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</si>
  <si>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</si>
  <si>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</si>
  <si>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</si>
  <si>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</si>
  <si>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</si>
  <si>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</si>
  <si>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</si>
  <si>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</si>
  <si>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</si>
  <si>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</si>
  <si>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</si>
  <si>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</si>
  <si>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</si>
  <si>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</si>
  <si>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</si>
  <si>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</si>
  <si>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</si>
  <si>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</si>
  <si>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</si>
  <si>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</si>
  <si>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</si>
  <si>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</si>
  <si>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</si>
  <si>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</si>
  <si>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</si>
  <si>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</si>
  <si>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</si>
  <si>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</si>
  <si>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</si>
  <si>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</si>
  <si>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</si>
  <si>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</si>
  <si>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</si>
  <si>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</si>
  <si>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</si>
  <si>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</si>
  <si>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</si>
  <si>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</si>
  <si>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</si>
  <si>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</si>
  <si>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</si>
  <si>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</si>
  <si>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</si>
  <si>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</si>
  <si>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</si>
  <si>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</si>
  <si>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</si>
  <si>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</si>
  <si>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</si>
  <si>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</si>
  <si>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</si>
  <si>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</si>
  <si>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</si>
  <si>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</si>
  <si>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</si>
  <si>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</si>
  <si>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</si>
  <si>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</si>
  <si>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</si>
  <si>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</si>
  <si>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</si>
  <si>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</si>
  <si>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</si>
  <si>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</si>
  <si>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</si>
  <si>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</si>
  <si>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</si>
  <si>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</si>
  <si>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</si>
  <si>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</si>
  <si>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</si>
  <si>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</si>
  <si>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</si>
  <si>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</si>
  <si>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</si>
  <si>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</si>
  <si>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</si>
  <si>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</si>
  <si>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</si>
  <si>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</si>
  <si>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</si>
  <si>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</si>
  <si>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</si>
  <si>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</si>
  <si>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</si>
  <si>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</si>
  <si>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</si>
  <si>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</si>
  <si>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</si>
  <si>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</si>
  <si>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</si>
  <si>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</si>
  <si>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</si>
  <si>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</si>
  <si>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</si>
  <si>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</si>
  <si>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</si>
  <si>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</si>
  <si>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</si>
  <si>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</si>
  <si>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</si>
  <si>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</si>
  <si>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</si>
  <si>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</si>
  <si>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</si>
  <si>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</si>
  <si>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</si>
  <si>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</si>
  <si>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</si>
  <si>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</si>
  <si>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</si>
  <si>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</si>
  <si>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</si>
  <si>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</si>
  <si>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</si>
  <si>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</si>
  <si>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</si>
  <si>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</si>
  <si>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</si>
  <si>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</si>
  <si>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</si>
  <si>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</si>
  <si>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</si>
  <si>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</si>
  <si>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</si>
  <si>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</si>
  <si>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</si>
  <si>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</si>
  <si>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</si>
  <si>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</si>
  <si>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</si>
  <si>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</si>
  <si>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</si>
  <si>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</si>
  <si>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</si>
  <si>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</si>
  <si>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</si>
  <si>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</si>
  <si>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</si>
  <si>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</si>
  <si>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</si>
  <si>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</si>
  <si>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</si>
  <si>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</si>
  <si>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</si>
  <si>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</si>
  <si>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</si>
  <si>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</si>
  <si>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</si>
  <si>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</si>
  <si>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</si>
  <si>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</si>
  <si>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</si>
  <si>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</si>
  <si>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</si>
  <si>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</si>
  <si>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</si>
  <si>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</si>
  <si>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</si>
  <si>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</si>
  <si>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</si>
  <si>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</si>
  <si>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</si>
  <si>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</si>
  <si>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</si>
  <si>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</si>
  <si>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</si>
  <si>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</si>
  <si>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</si>
  <si>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</si>
  <si>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</si>
  <si>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</si>
  <si>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</si>
  <si>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</si>
  <si>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</si>
  <si>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</si>
  <si>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</si>
  <si>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</si>
  <si>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</si>
  <si>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</si>
  <si>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</si>
  <si>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</si>
  <si>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</si>
  <si>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</si>
  <si>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</si>
  <si>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</si>
  <si>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</si>
  <si>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</si>
  <si>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</si>
  <si>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</si>
  <si>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</si>
  <si>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</si>
  <si>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</si>
  <si>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</si>
  <si>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</si>
  <si>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</si>
  <si>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</si>
  <si>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</si>
  <si>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</si>
  <si>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</si>
  <si>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</si>
  <si>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</si>
  <si>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</si>
  <si>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</si>
  <si>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</si>
  <si>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</si>
  <si>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</si>
  <si>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</si>
  <si>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</si>
  <si>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</si>
  <si>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</si>
  <si>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</si>
  <si>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</si>
  <si>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</si>
  <si>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</si>
  <si>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</si>
  <si>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</si>
  <si>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</si>
  <si>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</si>
  <si>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</si>
  <si>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</si>
  <si>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</si>
  <si>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</si>
  <si>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</si>
  <si>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</si>
  <si>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</si>
  <si>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</si>
  <si>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</si>
  <si>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</si>
  <si>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</si>
  <si>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</si>
  <si>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</si>
  <si>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</si>
  <si>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</si>
  <si>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</si>
  <si>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</si>
  <si>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</si>
  <si>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</si>
  <si>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</si>
  <si>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</si>
  <si>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</si>
  <si>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</si>
  <si>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</si>
  <si>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</si>
  <si>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</si>
  <si>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</si>
  <si>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</si>
  <si>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</si>
  <si>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</si>
  <si>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</si>
  <si>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</si>
  <si>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</si>
  <si>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</si>
  <si>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</si>
  <si>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</si>
  <si>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</si>
  <si>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</si>
  <si>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</si>
  <si>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</si>
  <si>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</si>
  <si>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</si>
  <si>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</si>
  <si>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</si>
  <si>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</si>
  <si>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</si>
  <si>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</si>
  <si>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</si>
  <si>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</si>
  <si>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</si>
  <si>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</si>
  <si>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</si>
  <si>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</si>
  <si>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</si>
  <si>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</si>
  <si>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</si>
  <si>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</si>
  <si>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</si>
  <si>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</si>
  <si>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</si>
  <si>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</si>
  <si>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</si>
  <si>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</si>
  <si>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</si>
  <si>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</si>
  <si>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</si>
  <si>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</si>
  <si>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</si>
  <si>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</si>
  <si>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</si>
  <si>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</si>
  <si>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</si>
  <si>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</si>
  <si>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</si>
  <si>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</si>
  <si>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</si>
  <si>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</si>
  <si>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</si>
  <si>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</si>
  <si>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</si>
  <si>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</si>
  <si>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</si>
  <si>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</si>
  <si>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</si>
  <si>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</si>
  <si>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</si>
  <si>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</si>
  <si>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</si>
  <si>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</si>
  <si>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</si>
  <si>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</si>
  <si>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</si>
  <si>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</si>
  <si>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</si>
  <si>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</si>
  <si>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</si>
  <si>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</si>
  <si>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</si>
  <si>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</si>
  <si>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</si>
  <si>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</si>
  <si>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</si>
  <si>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</si>
  <si>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</si>
  <si>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</si>
  <si>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</si>
  <si>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</si>
  <si>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</si>
  <si>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</si>
  <si>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</si>
  <si>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</si>
  <si>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</si>
  <si>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</si>
  <si>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</si>
  <si>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</si>
  <si>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</si>
  <si>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</si>
  <si>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</si>
  <si>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</si>
  <si>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</si>
  <si>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</si>
  <si>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</si>
  <si>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</si>
  <si>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</si>
  <si>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</si>
  <si>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</si>
  <si>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</si>
  <si>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</si>
  <si>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</si>
  <si>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</si>
  <si>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</si>
  <si>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</si>
  <si>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</si>
  <si>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</si>
  <si>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</si>
  <si>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</si>
  <si>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</si>
  <si>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</si>
  <si>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</si>
  <si>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</si>
  <si>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</si>
  <si>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</si>
  <si>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</si>
  <si>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</si>
  <si>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</si>
  <si>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</si>
  <si>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</si>
  <si>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</si>
  <si>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</si>
  <si>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</si>
  <si>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</si>
  <si>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</si>
  <si>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</si>
  <si>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</si>
  <si>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</si>
  <si>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</si>
  <si>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</si>
  <si>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</si>
  <si>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</si>
  <si>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</si>
  <si>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</si>
  <si>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</si>
  <si>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</si>
  <si>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</si>
  <si>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</si>
  <si>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</si>
  <si>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</si>
  <si>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</si>
  <si>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</si>
  <si>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</si>
  <si>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</si>
  <si>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</si>
  <si>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</si>
  <si>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</si>
  <si>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</si>
  <si>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</si>
  <si>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</si>
  <si>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</si>
  <si>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</si>
  <si>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</si>
  <si>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</si>
  <si>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</si>
  <si>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</si>
  <si>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</si>
  <si>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</si>
  <si>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</si>
  <si>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</si>
  <si>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</si>
  <si>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</si>
  <si>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</si>
  <si>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</si>
  <si>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</si>
  <si>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</si>
  <si>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</si>
  <si>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</si>
  <si>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</si>
  <si>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</si>
  <si>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</si>
  <si>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</si>
  <si>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</si>
  <si>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</si>
  <si>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</si>
  <si>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</si>
  <si>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</si>
  <si>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</si>
  <si>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</si>
  <si>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</si>
  <si>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</si>
  <si>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</si>
  <si>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</si>
  <si>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</si>
  <si>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</si>
  <si>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</si>
  <si>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</si>
  <si>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</si>
  <si>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</si>
  <si>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</si>
  <si>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</si>
  <si>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</si>
  <si>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</si>
  <si>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</si>
  <si>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</si>
  <si>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</si>
  <si>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</si>
  <si>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</si>
  <si>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</si>
  <si>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</si>
  <si>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</si>
  <si>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</si>
  <si>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</si>
  <si>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</si>
  <si>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</si>
  <si>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</si>
  <si>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</si>
  <si>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</si>
  <si>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</si>
  <si>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</si>
  <si>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</si>
  <si>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</si>
  <si>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</si>
  <si>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</si>
  <si>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</si>
  <si>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</si>
  <si>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</si>
  <si>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</si>
  <si>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</si>
  <si>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</si>
  <si>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</si>
  <si>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</si>
  <si>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</si>
  <si>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</si>
  <si>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</si>
  <si>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</si>
  <si>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</si>
  <si>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</si>
  <si>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</si>
  <si>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</si>
  <si>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</si>
  <si>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</si>
  <si>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</si>
  <si>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</si>
  <si>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</si>
  <si>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</si>
  <si>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</si>
  <si>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</si>
  <si>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</si>
  <si>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</si>
  <si>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</si>
  <si>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</si>
  <si>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</si>
  <si>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</si>
  <si>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</si>
  <si>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</si>
  <si>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</si>
  <si>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</si>
  <si>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</si>
  <si>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</si>
  <si>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</si>
  <si>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</si>
  <si>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</si>
  <si>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</si>
  <si>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</si>
  <si>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</si>
  <si>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</si>
  <si>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</si>
  <si>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</si>
  <si>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</si>
  <si>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</si>
  <si>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</si>
  <si>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</si>
  <si>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</si>
  <si>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</si>
  <si>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</si>
  <si>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</si>
  <si>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</si>
  <si>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</si>
  <si>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</si>
  <si>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</si>
  <si>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</si>
  <si>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</si>
  <si>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</si>
  <si>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</si>
  <si>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</si>
  <si>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</si>
  <si>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</si>
  <si>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</si>
  <si>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</si>
  <si>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</si>
  <si>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</si>
  <si>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</si>
  <si>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</si>
  <si>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</si>
  <si>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</si>
  <si>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</si>
  <si>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</si>
  <si>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</si>
  <si>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</si>
  <si>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</si>
  <si>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</si>
  <si>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</si>
  <si>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</si>
  <si>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</si>
  <si>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</si>
  <si>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</si>
  <si>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</si>
  <si>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</si>
  <si>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</si>
  <si>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</si>
  <si>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</si>
  <si>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</si>
  <si>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</si>
  <si>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</si>
  <si>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</si>
  <si>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</si>
  <si>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</si>
  <si>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</si>
  <si>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</si>
  <si>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</si>
  <si>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</si>
  <si>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</si>
  <si>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</si>
  <si>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</si>
  <si>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</si>
  <si>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</si>
  <si>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</si>
  <si>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</si>
  <si>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</si>
  <si>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</si>
  <si>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</si>
  <si>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</si>
  <si>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</si>
  <si>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</si>
  <si>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</si>
  <si>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</si>
  <si>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</si>
  <si>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</si>
  <si>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</si>
  <si>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</si>
  <si>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</si>
  <si>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</si>
  <si>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</si>
  <si>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</si>
  <si>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</si>
  <si>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</si>
  <si>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</si>
  <si>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</si>
  <si>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</si>
  <si>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</si>
  <si>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</si>
  <si>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</si>
  <si>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</si>
  <si>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</si>
  <si>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</si>
  <si>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</si>
  <si>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</si>
  <si>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</si>
  <si>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</si>
  <si>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</si>
  <si>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</si>
  <si>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</si>
  <si>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</si>
  <si>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</si>
  <si>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</si>
  <si>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</si>
  <si>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</si>
  <si>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</si>
  <si>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</si>
  <si>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</si>
  <si>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</si>
  <si>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</si>
  <si>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</si>
  <si>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</si>
  <si>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</si>
  <si>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</si>
  <si>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</si>
  <si>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</si>
  <si>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</si>
  <si>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</si>
  <si>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</si>
  <si>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</si>
  <si>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</si>
  <si>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</si>
  <si>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</si>
  <si>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</si>
  <si>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</si>
  <si>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</si>
  <si>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</si>
  <si>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</si>
  <si>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</si>
  <si>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</si>
  <si>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</si>
  <si>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</si>
  <si>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</si>
  <si>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</si>
  <si>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</si>
  <si>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</si>
  <si>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</si>
  <si>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</si>
  <si>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</si>
  <si>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</si>
  <si>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</si>
  <si>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</si>
  <si>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</si>
  <si>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</si>
  <si>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</si>
  <si>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</si>
  <si>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</si>
  <si>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</si>
  <si>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</si>
  <si>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</si>
  <si>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</si>
  <si>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</si>
  <si>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</si>
  <si>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</si>
  <si>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</si>
  <si>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</si>
  <si>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</si>
  <si>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</si>
  <si>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</si>
  <si>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</si>
  <si>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</si>
  <si>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</si>
  <si>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</si>
  <si>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</si>
  <si>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</si>
  <si>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</si>
  <si>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</si>
  <si>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</si>
  <si>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</si>
  <si>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</si>
  <si>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</si>
  <si>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</si>
  <si>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</si>
  <si>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</si>
  <si>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</si>
  <si>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</si>
  <si>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</si>
  <si>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</si>
  <si>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</si>
  <si>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</si>
  <si>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</si>
  <si>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</si>
  <si>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</si>
  <si>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</si>
  <si>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</si>
  <si>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</si>
  <si>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</si>
  <si>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</si>
  <si>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</si>
  <si>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</si>
  <si>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</si>
  <si>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</si>
  <si>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</si>
  <si>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</si>
  <si>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</si>
  <si>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</si>
  <si>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</si>
  <si>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</si>
  <si>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</si>
  <si>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</si>
  <si>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</si>
  <si>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</si>
  <si>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</si>
  <si>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</si>
  <si>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</si>
  <si>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</si>
  <si>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</si>
  <si>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</si>
  <si>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</si>
  <si>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</si>
  <si>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</si>
  <si>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</si>
  <si>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</si>
  <si>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</si>
  <si>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</si>
  <si>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</si>
  <si>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</si>
  <si>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</si>
  <si>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</si>
  <si>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</si>
  <si>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</si>
  <si>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</si>
  <si>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</si>
  <si>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</si>
  <si>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</si>
  <si>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</si>
  <si>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</si>
  <si>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</si>
  <si>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</si>
  <si>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</si>
  <si>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</si>
  <si>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</si>
  <si>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</si>
  <si>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</si>
  <si>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</si>
  <si>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</si>
  <si>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</si>
  <si>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</si>
  <si>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</si>
  <si>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</si>
  <si>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</si>
  <si>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</si>
  <si>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</si>
  <si>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</si>
  <si>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</si>
  <si>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</si>
  <si>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</si>
  <si>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</si>
  <si>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</si>
  <si>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</si>
  <si>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</si>
  <si>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</si>
  <si>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</si>
  <si>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</si>
  <si>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</si>
  <si>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</si>
  <si>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</si>
  <si>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</si>
  <si>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</si>
  <si>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</si>
  <si>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</si>
  <si>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</si>
  <si>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</si>
  <si>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</si>
  <si>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</si>
  <si>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</si>
  <si>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</si>
  <si>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</si>
  <si>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</si>
  <si>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</si>
  <si>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</si>
  <si>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</si>
  <si>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</si>
  <si>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</si>
  <si>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</si>
  <si>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</si>
  <si>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</si>
  <si>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</si>
  <si>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</si>
  <si>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</si>
  <si>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</si>
  <si>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</si>
  <si>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</si>
  <si>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</si>
  <si>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</si>
  <si>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</si>
  <si>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</si>
  <si>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</si>
  <si>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</si>
  <si>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</si>
  <si>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</si>
  <si>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</si>
  <si>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</si>
  <si>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</si>
  <si>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</si>
  <si>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</si>
  <si>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</si>
  <si>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</si>
  <si>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</si>
  <si>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</si>
  <si>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</si>
  <si>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</si>
  <si>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</si>
  <si>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</si>
  <si>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</si>
  <si>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</si>
  <si>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</si>
  <si>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</si>
  <si>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</si>
  <si>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</si>
  <si>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</si>
  <si>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</si>
  <si>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</si>
  <si>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</si>
  <si>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</si>
  <si>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</si>
  <si>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</si>
  <si>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</si>
  <si>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</si>
  <si>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</si>
  <si>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</si>
  <si>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</si>
  <si>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</si>
  <si>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</si>
  <si>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</si>
  <si>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</si>
  <si>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</si>
  <si>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</si>
  <si>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</si>
  <si>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</si>
  <si>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</si>
  <si>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</si>
  <si>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</si>
  <si>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</si>
  <si>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</si>
  <si>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</si>
  <si>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</si>
  <si>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</si>
  <si>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</si>
  <si>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</si>
  <si>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</si>
  <si>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</si>
  <si>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</si>
  <si>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</si>
  <si>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</si>
  <si>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</si>
  <si>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</si>
  <si>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</si>
  <si>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</si>
  <si>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</si>
  <si>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</si>
  <si>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</si>
  <si>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</si>
  <si>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</si>
  <si>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</si>
  <si>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</si>
  <si>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</si>
  <si>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</si>
  <si>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</si>
  <si>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</si>
  <si>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</si>
  <si>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</si>
  <si>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</si>
  <si>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</si>
  <si>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</si>
  <si>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</si>
  <si>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</si>
  <si>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</si>
  <si>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</si>
  <si>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</si>
  <si>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</si>
  <si>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</si>
  <si>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</si>
  <si>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</si>
  <si>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</si>
  <si>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</si>
  <si>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</si>
  <si>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</si>
  <si>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</si>
  <si>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</si>
  <si>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</si>
  <si>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</si>
  <si>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</si>
  <si>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</si>
  <si>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</si>
  <si>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</si>
  <si>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</si>
  <si>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</si>
  <si>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</si>
  <si>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</si>
  <si>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</si>
  <si>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</si>
  <si>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</si>
  <si>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</si>
  <si>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</si>
  <si>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</si>
  <si>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</si>
  <si>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</si>
  <si>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</si>
  <si>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</si>
  <si>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</si>
  <si>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</si>
  <si>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</si>
  <si>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</si>
  <si>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</si>
  <si>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</si>
  <si>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</si>
  <si>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</si>
  <si>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</si>
  <si>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</si>
  <si>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</si>
  <si>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</si>
  <si>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</si>
  <si>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</si>
  <si>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</si>
  <si>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</si>
  <si>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</si>
  <si>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</si>
  <si>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</si>
  <si>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</si>
  <si>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</si>
  <si>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</si>
  <si>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</si>
  <si>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</si>
  <si>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</si>
  <si>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</si>
  <si>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</si>
  <si>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</si>
  <si>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</si>
  <si>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</si>
  <si>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</si>
  <si>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</si>
  <si>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</si>
  <si>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</si>
  <si>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</si>
  <si>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</si>
  <si>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</si>
  <si>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</si>
  <si>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</si>
  <si>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</si>
  <si>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</si>
  <si>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</si>
  <si>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</si>
  <si>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</si>
  <si>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</si>
  <si>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</si>
  <si>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</si>
  <si>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</si>
  <si>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</si>
  <si>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</si>
  <si>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</si>
  <si>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</si>
  <si>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</si>
  <si>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</si>
  <si>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</si>
  <si>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</si>
  <si>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</si>
  <si>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</si>
  <si>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</si>
  <si>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</si>
  <si>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</si>
  <si>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</si>
  <si>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</si>
  <si>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</si>
  <si>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</si>
  <si>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</si>
  <si>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</si>
  <si>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</si>
  <si>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</si>
  <si>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</si>
  <si>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</si>
  <si>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</si>
  <si>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</si>
  <si>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</si>
  <si>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</si>
  <si>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</si>
  <si>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</si>
  <si>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</si>
  <si>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</si>
  <si>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</si>
  <si>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</si>
  <si>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</si>
  <si>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</si>
  <si>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</si>
  <si>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</si>
  <si>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</si>
  <si>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</si>
  <si>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</si>
  <si>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</si>
  <si>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</si>
  <si>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</si>
  <si>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</si>
  <si>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</si>
  <si>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</si>
  <si>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</si>
  <si>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</si>
  <si>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</si>
  <si>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</si>
  <si>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</si>
  <si>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</si>
  <si>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</si>
  <si>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</si>
  <si>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</si>
  <si>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</si>
  <si>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</si>
  <si>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</si>
  <si>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</si>
  <si>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</si>
  <si>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</si>
  <si>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</si>
  <si>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</si>
  <si>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</si>
  <si>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</si>
  <si>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</si>
  <si>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</si>
  <si>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</si>
  <si>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</si>
  <si>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</si>
  <si>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</si>
  <si>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</si>
  <si>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</si>
  <si>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</si>
  <si>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</si>
  <si>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</si>
  <si>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</si>
  <si>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</si>
  <si>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</si>
  <si>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</si>
  <si>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</si>
  <si>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</si>
  <si>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</si>
  <si>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</si>
  <si>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</si>
  <si>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</si>
  <si>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</si>
  <si>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</si>
  <si>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</si>
  <si>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</si>
  <si>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</si>
  <si>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</si>
  <si>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</si>
  <si>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</si>
  <si>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</si>
  <si>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</si>
  <si>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</si>
  <si>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</si>
  <si>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</si>
  <si>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</si>
  <si>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</si>
  <si>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</si>
  <si>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</si>
  <si>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</si>
  <si>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</si>
  <si>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</si>
  <si>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</si>
  <si>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</si>
  <si>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</si>
  <si>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</si>
  <si>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</si>
  <si>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</si>
  <si>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</si>
  <si>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</si>
  <si>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</si>
  <si>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</si>
  <si>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</si>
  <si>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</si>
  <si>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</si>
  <si>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</si>
  <si>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</si>
  <si>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</si>
  <si>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</si>
  <si>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</si>
  <si>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</si>
  <si>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</si>
  <si>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</si>
  <si>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</si>
  <si>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</si>
  <si>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</si>
  <si>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</si>
  <si>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</si>
  <si>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</si>
  <si>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</si>
  <si>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</si>
  <si>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</si>
  <si>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</si>
  <si>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</si>
  <si>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</si>
  <si>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</si>
  <si>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</si>
  <si>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</si>
  <si>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</si>
  <si>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</si>
  <si>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</si>
  <si>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</si>
  <si>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</si>
  <si>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</si>
  <si>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</si>
  <si>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</si>
  <si>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</si>
  <si>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</si>
  <si>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</si>
  <si>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</si>
  <si>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</si>
  <si>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</si>
  <si>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</si>
  <si>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</si>
  <si>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</si>
  <si>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</si>
  <si>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</si>
  <si>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</si>
  <si>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</si>
  <si>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</si>
  <si>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</si>
  <si>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</si>
  <si>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</si>
  <si>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</si>
  <si>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</si>
  <si>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</si>
  <si>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</si>
  <si>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</si>
  <si>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</si>
  <si>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</si>
  <si>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</si>
  <si>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</si>
  <si>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</si>
  <si>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</si>
  <si>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</si>
  <si>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</si>
  <si>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</si>
  <si>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</si>
  <si>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</si>
  <si>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</si>
  <si>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</si>
  <si>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</si>
  <si>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</si>
  <si>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</si>
  <si>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</si>
  <si>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</si>
  <si>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</si>
  <si>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</si>
  <si>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</si>
  <si>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</si>
  <si>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</si>
  <si>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</si>
  <si>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</si>
  <si>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</si>
  <si>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</si>
  <si>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</si>
  <si>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</si>
  <si>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</si>
  <si>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</si>
  <si>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</si>
  <si>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</si>
  <si>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</si>
  <si>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</si>
  <si>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</si>
  <si>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</si>
  <si>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</si>
  <si>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</si>
  <si>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</si>
  <si>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</si>
  <si>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</si>
  <si>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</si>
  <si>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</si>
  <si>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</si>
  <si>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</si>
  <si>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</si>
  <si>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</si>
  <si>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</si>
  <si>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</si>
  <si>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</si>
  <si>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</si>
  <si>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</si>
  <si>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</si>
  <si>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</si>
  <si>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</si>
  <si>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</si>
  <si>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</si>
  <si>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</si>
  <si>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</si>
  <si>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</si>
  <si>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</si>
  <si>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</si>
  <si>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</si>
  <si>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</si>
  <si>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</si>
  <si>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</si>
  <si>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</si>
  <si>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</si>
  <si>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</si>
  <si>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</si>
  <si>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</si>
  <si>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</si>
  <si>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</si>
  <si>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</si>
  <si>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</si>
  <si>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</si>
  <si>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</si>
  <si>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</si>
  <si>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</si>
  <si>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</si>
  <si>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</si>
  <si>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</si>
  <si>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</si>
  <si>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</si>
  <si>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</si>
  <si>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</si>
  <si>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</si>
  <si>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</si>
  <si>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</si>
  <si>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</si>
  <si>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</si>
  <si>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</si>
  <si>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</si>
  <si>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</si>
  <si>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</si>
  <si>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</si>
  <si>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</si>
  <si>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</si>
  <si>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</si>
  <si>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</si>
  <si>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</si>
  <si>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</si>
  <si>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</si>
  <si>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</si>
  <si>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</si>
  <si>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</si>
  <si>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</si>
  <si>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</si>
  <si>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</si>
  <si>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</si>
  <si>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</si>
  <si>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</si>
  <si>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</si>
  <si>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</si>
  <si>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</si>
  <si>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</si>
  <si>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</si>
  <si>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</si>
  <si>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</si>
  <si>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</si>
  <si>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</si>
  <si>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</si>
  <si>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</si>
  <si>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</si>
  <si>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</si>
  <si>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</si>
  <si>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</si>
  <si>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</si>
  <si>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</si>
  <si>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</si>
  <si>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</si>
  <si>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</si>
  <si>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</si>
  <si>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</si>
  <si>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</si>
  <si>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</si>
  <si>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</si>
  <si>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</si>
  <si>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</si>
  <si>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</si>
  <si>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</si>
  <si>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</si>
  <si>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</si>
  <si>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</si>
  <si>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</si>
  <si>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</si>
  <si>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</si>
  <si>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</si>
  <si>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</si>
  <si>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</si>
  <si>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</si>
  <si>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</si>
  <si>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</si>
  <si>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</si>
  <si>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</si>
  <si>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</si>
  <si>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</si>
  <si>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</si>
  <si>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</si>
  <si>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</si>
  <si>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</si>
  <si>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</si>
  <si>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</si>
  <si>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</si>
  <si>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</si>
  <si>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</si>
  <si>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</si>
  <si>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</si>
  <si>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</si>
  <si>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</si>
  <si>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</si>
  <si>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</si>
  <si>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</si>
  <si>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</si>
  <si>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</si>
  <si>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</si>
  <si>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</si>
  <si>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</si>
  <si>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</si>
  <si>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</si>
  <si>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</si>
  <si>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</si>
  <si>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</si>
  <si>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</si>
  <si>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</si>
  <si>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</si>
  <si>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</si>
  <si>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</si>
  <si>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</si>
  <si>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</si>
  <si>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</si>
  <si>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</si>
  <si>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</si>
  <si>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</si>
  <si>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</si>
  <si>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</si>
  <si>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</si>
  <si>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</si>
  <si>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</si>
  <si>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</si>
  <si>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</si>
  <si>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</si>
  <si>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</si>
  <si>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</si>
  <si>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</si>
  <si>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</si>
  <si>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</si>
  <si>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</si>
  <si>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</si>
  <si>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</si>
  <si>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</si>
  <si>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</si>
  <si>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</si>
  <si>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</si>
  <si>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</si>
  <si>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</si>
  <si>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</si>
  <si>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</si>
  <si>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</si>
  <si>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</si>
  <si>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</si>
  <si>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</si>
  <si>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</si>
  <si>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</si>
  <si>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</si>
  <si>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</si>
  <si>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</si>
  <si>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</si>
  <si>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</si>
  <si>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</si>
  <si>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</si>
  <si>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</si>
  <si>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</si>
  <si>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</si>
  <si>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</si>
  <si>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</si>
  <si>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</si>
  <si>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</si>
  <si>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</si>
  <si>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</si>
  <si>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</si>
  <si>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</si>
  <si>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</si>
  <si>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</si>
  <si>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</si>
  <si>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</si>
  <si>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</si>
  <si>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</si>
  <si>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</si>
  <si>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</si>
  <si>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</si>
  <si>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</si>
  <si>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</si>
  <si>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</si>
  <si>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</si>
  <si>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</si>
  <si>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</si>
  <si>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</si>
  <si>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</si>
  <si>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</si>
  <si>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</si>
  <si>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</si>
  <si>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</si>
  <si>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</si>
  <si>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</si>
  <si>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</si>
  <si>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</si>
  <si>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</si>
  <si>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</si>
  <si>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</si>
  <si>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</si>
  <si>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</si>
  <si>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</si>
  <si>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</si>
  <si>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</si>
  <si>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</si>
  <si>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</si>
  <si>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</si>
  <si>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</si>
  <si>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</si>
  <si>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</si>
  <si>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</si>
  <si>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</si>
  <si>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</si>
  <si>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</si>
  <si>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</si>
  <si>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</si>
  <si>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</si>
  <si>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</si>
  <si>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</si>
  <si>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</si>
  <si>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</si>
  <si>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</si>
  <si>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</si>
  <si>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</si>
  <si>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</si>
  <si>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</si>
  <si>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</si>
  <si>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</si>
  <si>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</si>
  <si>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</si>
  <si>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</si>
  <si>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</si>
  <si>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</si>
  <si>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</si>
  <si>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</si>
  <si>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</si>
  <si>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</si>
  <si>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</si>
  <si>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</si>
  <si>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</si>
  <si>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</si>
  <si>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</si>
  <si>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</si>
  <si>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</si>
  <si>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</si>
  <si>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</si>
  <si>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</si>
  <si>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</si>
  <si>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</si>
  <si>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</si>
  <si>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</si>
  <si>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</si>
  <si>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</si>
  <si>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</si>
  <si>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</si>
  <si>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</si>
  <si>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</si>
  <si>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</si>
  <si>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</si>
  <si>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</si>
  <si>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</si>
  <si>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</si>
  <si>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</si>
  <si>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</si>
  <si>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</si>
  <si>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</si>
  <si>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</si>
  <si>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</si>
  <si>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</si>
  <si>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</si>
  <si>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</si>
  <si>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</si>
  <si>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</si>
  <si>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</si>
  <si>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</si>
  <si>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</si>
  <si>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</si>
  <si>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</si>
  <si>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</si>
  <si>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</si>
  <si>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</si>
  <si>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</si>
  <si>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</si>
  <si>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</si>
  <si>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</si>
  <si>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</si>
  <si>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</si>
  <si>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</si>
  <si>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</si>
  <si>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</si>
  <si>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</si>
  <si>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</si>
  <si>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</si>
  <si>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</si>
  <si>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</si>
  <si>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</si>
  <si>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</si>
  <si>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</si>
  <si>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</si>
  <si>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</si>
  <si>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</si>
  <si>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</si>
  <si>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</si>
  <si>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</si>
  <si>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</si>
  <si>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</si>
  <si>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</si>
  <si>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</si>
  <si>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</si>
  <si>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</si>
  <si>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</si>
  <si>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</si>
  <si>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</si>
  <si>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</si>
  <si>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</si>
  <si>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</si>
  <si>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</si>
  <si>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</si>
  <si>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</si>
  <si>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</si>
  <si>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</si>
  <si>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</si>
  <si>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</si>
  <si>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</si>
  <si>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</si>
  <si>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</si>
  <si>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</si>
  <si>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</si>
  <si>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</si>
  <si>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</si>
  <si>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</si>
  <si>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</si>
  <si>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</si>
  <si>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</si>
  <si>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</si>
  <si>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</si>
  <si>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</si>
  <si>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</si>
  <si>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</si>
  <si>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</si>
  <si>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</si>
  <si>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</si>
  <si>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</si>
  <si>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</si>
  <si>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</si>
  <si>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</si>
  <si>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</si>
  <si>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</si>
  <si>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</si>
  <si>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</si>
  <si>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</si>
  <si>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</si>
  <si>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</si>
  <si>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</si>
  <si>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</si>
  <si>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</si>
  <si>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</si>
  <si>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</si>
  <si>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</si>
  <si>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</si>
  <si>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</si>
  <si>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</si>
  <si>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</si>
  <si>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</si>
  <si>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</si>
  <si>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</si>
  <si>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</si>
  <si>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</si>
  <si>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</si>
  <si>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</si>
  <si>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</si>
  <si>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</si>
  <si>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</si>
  <si>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</si>
  <si>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</si>
  <si>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</si>
  <si>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</si>
  <si>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</si>
  <si>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</si>
  <si>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</si>
  <si>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</si>
  <si>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</si>
  <si>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</si>
  <si>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</si>
  <si>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</si>
  <si>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</si>
  <si>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</si>
  <si>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</si>
  <si>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</si>
  <si>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</si>
  <si>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</si>
  <si>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</si>
  <si>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</si>
  <si>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</si>
  <si>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</si>
  <si>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</si>
  <si>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</si>
  <si>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</si>
  <si>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</si>
  <si>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</si>
  <si>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</si>
  <si>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</si>
  <si>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</si>
  <si>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</si>
  <si>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</si>
  <si>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</si>
  <si>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</si>
  <si>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</si>
  <si>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</si>
  <si>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</si>
  <si>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</si>
  <si>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</si>
  <si>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</si>
  <si>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</si>
  <si>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</si>
  <si>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</si>
  <si>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</si>
  <si>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</si>
  <si>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</si>
  <si>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</si>
  <si>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</si>
  <si>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</si>
  <si>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</si>
  <si>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</si>
  <si>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</si>
  <si>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</si>
  <si>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</si>
  <si>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</si>
  <si>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</si>
  <si>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</si>
  <si>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</si>
  <si>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</si>
  <si>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</si>
  <si>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</si>
  <si>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</si>
  <si>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</si>
  <si>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</si>
  <si>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</si>
  <si>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</si>
  <si>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</si>
  <si>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</si>
  <si>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</si>
  <si>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</si>
  <si>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</si>
  <si>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</si>
  <si>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</si>
  <si>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</si>
  <si>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</si>
  <si>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</si>
  <si>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</si>
  <si>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</si>
  <si>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</si>
  <si>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</si>
  <si>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</si>
  <si>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</si>
  <si>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</si>
  <si>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</si>
  <si>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</si>
  <si>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</si>
  <si>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</si>
  <si>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</si>
  <si>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</si>
  <si>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</si>
  <si>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</si>
  <si>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</si>
  <si>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</si>
  <si>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</si>
  <si>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</si>
  <si>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</si>
  <si>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</si>
  <si>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</si>
  <si>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</si>
  <si>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</si>
  <si>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</si>
  <si>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</si>
  <si>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</si>
  <si>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</si>
  <si>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</si>
  <si>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</si>
  <si>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</si>
  <si>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</si>
  <si>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</si>
  <si>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</si>
  <si>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</si>
  <si>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</si>
  <si>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</si>
  <si>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</si>
  <si>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</si>
  <si>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</si>
  <si>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</si>
  <si>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</si>
  <si>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</si>
  <si>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</si>
  <si>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</si>
  <si>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</si>
  <si>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</si>
  <si>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</si>
  <si>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</si>
  <si>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</si>
  <si>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</si>
  <si>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</si>
  <si>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</si>
  <si>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</si>
  <si>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</si>
  <si>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</si>
  <si>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</si>
  <si>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</si>
  <si>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</si>
  <si>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</si>
  <si>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</si>
  <si>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</si>
  <si>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</si>
  <si>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</si>
  <si>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</si>
  <si>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</si>
  <si>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</si>
  <si>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</si>
  <si>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</si>
  <si>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</si>
  <si>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</si>
  <si>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</si>
  <si>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</si>
  <si>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</si>
  <si>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</si>
  <si>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</si>
  <si>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</si>
  <si>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</si>
  <si>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</si>
  <si>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</si>
  <si>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</si>
  <si>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</si>
  <si>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</si>
  <si>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</si>
  <si>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</si>
  <si>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</si>
  <si>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</si>
  <si>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</si>
  <si>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</si>
  <si>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</si>
  <si>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</si>
  <si>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</si>
  <si>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</si>
  <si>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</si>
  <si>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</si>
  <si>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</si>
  <si>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</si>
  <si>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</si>
  <si>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</si>
  <si>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</si>
  <si>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</si>
  <si>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</si>
  <si>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</si>
  <si>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</si>
  <si>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</si>
  <si>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</si>
  <si>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</si>
  <si>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</si>
  <si>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</si>
  <si>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</si>
  <si>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</si>
  <si>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</si>
  <si>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</si>
  <si>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</si>
  <si>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</si>
  <si>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</si>
  <si>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</si>
  <si>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</si>
  <si>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</si>
  <si>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</si>
  <si>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</si>
  <si>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</si>
  <si>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</si>
  <si>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</si>
  <si>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</si>
  <si>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</si>
  <si>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</si>
  <si>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</si>
  <si>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</si>
  <si>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</si>
  <si>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</si>
  <si>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</si>
  <si>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</si>
  <si>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</si>
  <si>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</si>
  <si>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</si>
  <si>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</si>
  <si>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</si>
  <si>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</si>
  <si>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</si>
  <si>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</si>
  <si>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</si>
  <si>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</si>
  <si>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</si>
  <si>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</si>
  <si>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</si>
  <si>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</si>
  <si>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</si>
  <si>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</si>
  <si>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</si>
  <si>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</si>
  <si>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</si>
  <si>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</si>
  <si>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</si>
  <si>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</si>
  <si>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</si>
  <si>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</si>
  <si>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</si>
  <si>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</si>
  <si>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</si>
  <si>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</si>
  <si>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</si>
  <si>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</si>
  <si>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</si>
  <si>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</si>
  <si>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</si>
  <si>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</si>
  <si>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</si>
  <si>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</si>
  <si>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</si>
  <si>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</si>
  <si>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</si>
  <si>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</si>
  <si>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</si>
  <si>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</si>
  <si>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</si>
  <si>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</si>
  <si>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</si>
  <si>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</si>
  <si>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</si>
  <si>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</si>
  <si>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</si>
  <si>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</si>
  <si>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</si>
  <si>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</si>
  <si>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</si>
  <si>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</si>
  <si>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</si>
  <si>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</si>
  <si>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</si>
  <si>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</si>
  <si>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</si>
  <si>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</si>
  <si>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</si>
  <si>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</si>
  <si>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</si>
  <si>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</si>
  <si>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</si>
  <si>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</si>
  <si>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</si>
  <si>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</si>
  <si>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</si>
  <si>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</si>
  <si>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</si>
  <si>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</si>
  <si>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</si>
  <si>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</si>
  <si>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</si>
  <si>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</si>
  <si>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</si>
  <si>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</si>
  <si>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</si>
  <si>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</si>
  <si>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</si>
  <si>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</si>
  <si>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</si>
  <si>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</si>
  <si>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</si>
  <si>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</si>
  <si>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</si>
  <si>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</si>
  <si>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</si>
  <si>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</si>
  <si>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</si>
  <si>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</si>
  <si>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</si>
  <si>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</si>
  <si>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</si>
  <si>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</si>
  <si>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</si>
  <si>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</si>
  <si>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</si>
  <si>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</si>
  <si>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</si>
  <si>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</si>
  <si>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</si>
  <si>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</si>
  <si>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</si>
  <si>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</si>
  <si>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</si>
  <si>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</si>
  <si>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</si>
  <si>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</si>
  <si>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</si>
  <si>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</si>
  <si>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</si>
  <si>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</si>
  <si>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</si>
  <si>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</si>
  <si>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</si>
  <si>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</si>
  <si>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</si>
  <si>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</si>
  <si>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</si>
  <si>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</si>
  <si>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</si>
  <si>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</si>
  <si>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</si>
  <si>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</si>
  <si>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</si>
  <si>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</si>
  <si>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</si>
  <si>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</si>
  <si>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</si>
  <si>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</si>
  <si>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</si>
  <si>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</si>
  <si>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</si>
  <si>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</si>
  <si>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</si>
  <si>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</si>
  <si>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</si>
  <si>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</si>
  <si>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</si>
  <si>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</si>
  <si>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</si>
  <si>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</si>
  <si>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</si>
  <si>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</si>
  <si>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</si>
  <si>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</si>
  <si>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</si>
  <si>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</si>
  <si>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</si>
  <si>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</si>
  <si>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</si>
  <si>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</si>
  <si>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</si>
  <si>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</si>
  <si>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</si>
  <si>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</si>
  <si>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</si>
  <si>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</si>
  <si>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</si>
  <si>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</si>
  <si>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</si>
  <si>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</si>
  <si>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</si>
  <si>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</si>
  <si>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</si>
  <si>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</si>
  <si>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</si>
  <si>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</si>
  <si>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</si>
  <si>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</si>
  <si>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</si>
  <si>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</si>
  <si>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</si>
  <si>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</si>
  <si>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</si>
  <si>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</si>
  <si>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</si>
  <si>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</si>
  <si>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</si>
  <si>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</si>
  <si>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</si>
  <si>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</si>
  <si>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</si>
  <si>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</si>
  <si>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</si>
  <si>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</si>
  <si>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</si>
  <si>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</si>
  <si>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</si>
  <si>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</si>
  <si>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</si>
  <si>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</si>
  <si>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</si>
  <si>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</si>
  <si>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</si>
  <si>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</si>
  <si>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</si>
  <si>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</si>
  <si>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</si>
  <si>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</si>
  <si>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</si>
  <si>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</si>
  <si>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</si>
  <si>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</si>
  <si>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</si>
  <si>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</si>
  <si>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</si>
  <si>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</si>
  <si>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</si>
  <si>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</si>
  <si>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</si>
  <si>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</si>
  <si>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</si>
  <si>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</si>
  <si>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</si>
  <si>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</si>
  <si>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</si>
  <si>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</si>
  <si>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</si>
  <si>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</si>
  <si>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</si>
  <si>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</si>
  <si>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</si>
  <si>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</si>
  <si>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</si>
  <si>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</si>
  <si>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</si>
  <si>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</si>
  <si>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</si>
  <si>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</si>
  <si>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</si>
  <si>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</si>
  <si>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</si>
  <si>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</si>
  <si>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</si>
  <si>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</si>
  <si>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</si>
  <si>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</si>
  <si>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</si>
  <si>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</si>
  <si>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</si>
  <si>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</si>
  <si>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</si>
  <si>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</si>
  <si>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</si>
  <si>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</si>
  <si>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</si>
  <si>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</si>
  <si>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</si>
  <si>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</si>
  <si>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</si>
  <si>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</si>
  <si>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</si>
  <si>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</si>
  <si>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</si>
  <si>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</si>
  <si>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</si>
  <si>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</si>
  <si>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</si>
  <si>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</si>
  <si>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</si>
  <si>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</si>
  <si>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</si>
  <si>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</si>
  <si>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</si>
  <si>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</si>
  <si>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</si>
  <si>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</si>
  <si>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</si>
  <si>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</si>
  <si>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</si>
  <si>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</si>
  <si>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</si>
  <si>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</si>
  <si>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</si>
  <si>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</si>
  <si>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</si>
  <si>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</si>
  <si>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</si>
  <si>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</si>
  <si>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</si>
  <si>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</si>
  <si>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</si>
  <si>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</si>
  <si>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</si>
  <si>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</si>
  <si>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</si>
  <si>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</si>
  <si>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</si>
  <si>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</si>
  <si>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</si>
  <si>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</si>
  <si>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</si>
  <si>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</si>
  <si>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</si>
  <si>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</si>
  <si>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</si>
  <si>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</si>
  <si>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</si>
  <si>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</si>
  <si>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</si>
  <si>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</si>
  <si>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</si>
  <si>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</si>
  <si>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</si>
  <si>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</si>
  <si>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</si>
  <si>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</si>
  <si>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</si>
  <si>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</si>
  <si>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</si>
  <si>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</si>
  <si>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</si>
  <si>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</si>
  <si>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</si>
  <si>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</si>
  <si>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</si>
  <si>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</si>
  <si>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</si>
  <si>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</si>
  <si>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</si>
  <si>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</si>
  <si>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</si>
  <si>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</si>
  <si>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</si>
  <si>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</si>
  <si>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</si>
  <si>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</si>
  <si>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</si>
  <si>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</si>
  <si>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</si>
  <si>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</si>
  <si>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</si>
  <si>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</si>
  <si>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</si>
  <si>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</si>
  <si>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</si>
  <si>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</si>
  <si>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</si>
  <si>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</si>
  <si>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</si>
  <si>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</si>
  <si>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</si>
  <si>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</si>
  <si>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</si>
  <si>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</si>
  <si>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</si>
  <si>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</si>
  <si>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</si>
  <si>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</si>
  <si>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</si>
  <si>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</si>
  <si>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</si>
  <si>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</si>
  <si>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</si>
  <si>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</si>
  <si>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</si>
  <si>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</si>
  <si>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</si>
  <si>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</si>
  <si>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</si>
  <si>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</si>
  <si>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</si>
  <si>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</si>
  <si>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</si>
  <si>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</si>
  <si>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</si>
  <si>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</si>
  <si>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</si>
  <si>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</si>
  <si>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</si>
  <si>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</si>
  <si>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</si>
  <si>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</si>
  <si>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</si>
  <si>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</si>
  <si>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</si>
  <si>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</si>
  <si>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</si>
  <si>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</si>
  <si>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</si>
  <si>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</si>
  <si>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</si>
  <si>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</si>
  <si>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</si>
  <si>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</si>
  <si>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</si>
  <si>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</si>
  <si>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</si>
  <si>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</si>
  <si>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</si>
  <si>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</si>
  <si>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</si>
  <si>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</si>
  <si>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</si>
  <si>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</si>
  <si>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</si>
  <si>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</si>
  <si>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</si>
  <si>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</si>
  <si>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</si>
  <si>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</si>
  <si>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</si>
  <si>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</si>
  <si>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</si>
  <si>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</si>
  <si>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</si>
  <si>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</si>
  <si>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</si>
  <si>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</si>
  <si>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</si>
  <si>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</si>
  <si>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</si>
  <si>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</si>
  <si>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</si>
  <si>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</si>
  <si>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</si>
  <si>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</si>
  <si>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</si>
  <si>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</si>
  <si>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</si>
  <si>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</si>
  <si>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</si>
  <si>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</si>
  <si>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</si>
  <si>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</si>
  <si>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</si>
  <si>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</si>
  <si>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</si>
  <si>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</si>
  <si>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</si>
  <si>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</si>
  <si>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</si>
  <si>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</si>
  <si>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</si>
  <si>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</si>
  <si>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</si>
  <si>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</si>
  <si>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</si>
  <si>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</si>
  <si>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</si>
  <si>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</si>
  <si>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</si>
  <si>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</si>
  <si>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</si>
  <si>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</si>
  <si>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</si>
  <si>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</si>
  <si>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</si>
  <si>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</si>
  <si>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</si>
  <si>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</si>
  <si>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</si>
  <si>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</si>
  <si>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</si>
  <si>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</si>
  <si>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</si>
  <si>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</si>
  <si>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</si>
  <si>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</si>
  <si>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</si>
  <si>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</si>
  <si>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</si>
  <si>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</si>
  <si>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</si>
  <si>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</si>
  <si>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</si>
  <si>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</si>
  <si>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</si>
  <si>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</si>
  <si>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</si>
  <si>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</si>
  <si>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</si>
  <si>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</si>
  <si>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</si>
  <si>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</si>
  <si>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</si>
  <si>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</si>
  <si>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</si>
  <si>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</si>
  <si>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</si>
  <si>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</si>
  <si>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</si>
  <si>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</si>
  <si>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</si>
  <si>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</si>
  <si>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</si>
  <si>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</si>
  <si>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</si>
  <si>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</si>
  <si>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</si>
  <si>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</si>
  <si>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</si>
  <si>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</si>
  <si>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</si>
  <si>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</si>
  <si>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</si>
  <si>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</si>
  <si>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</si>
  <si>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</si>
  <si>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</si>
  <si>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</si>
  <si>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</si>
  <si>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</si>
  <si>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</si>
  <si>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</si>
  <si>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</si>
  <si>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</si>
  <si>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</si>
  <si>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</si>
  <si>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</si>
  <si>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</si>
  <si>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</si>
  <si>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</si>
  <si>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</si>
  <si>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</si>
  <si>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</si>
  <si>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</si>
  <si>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</si>
  <si>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</si>
  <si>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</si>
  <si>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</si>
  <si>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</si>
  <si>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</si>
  <si>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</si>
  <si>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</si>
  <si>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</si>
  <si>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</si>
  <si>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</si>
  <si>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</si>
  <si>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</si>
  <si>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</si>
  <si>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</si>
  <si>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</si>
  <si>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</si>
  <si>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</si>
  <si>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</si>
  <si>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</si>
  <si>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</si>
  <si>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</si>
  <si>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</si>
  <si>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</si>
  <si>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</si>
  <si>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</si>
  <si>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</si>
  <si>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</si>
  <si>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</si>
  <si>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</si>
  <si>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</si>
  <si>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</si>
  <si>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</si>
  <si>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</si>
  <si>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</si>
  <si>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</si>
  <si>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</si>
  <si>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</si>
  <si>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</si>
  <si>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</si>
  <si>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</si>
  <si>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</si>
  <si>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</si>
  <si>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</si>
  <si>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</si>
  <si>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</si>
  <si>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</si>
  <si>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</si>
  <si>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</si>
  <si>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</si>
  <si>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</si>
  <si>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</si>
  <si>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</si>
  <si>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</si>
  <si>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</si>
  <si>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</si>
  <si>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</si>
  <si>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</si>
  <si>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</si>
  <si>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</si>
  <si>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</si>
  <si>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</si>
  <si>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</si>
  <si>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</si>
  <si>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</si>
  <si>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</si>
  <si>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</si>
  <si>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</si>
  <si>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</si>
  <si>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</si>
  <si>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</si>
  <si>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</si>
  <si>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</si>
  <si>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</si>
  <si>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</si>
  <si>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</si>
  <si>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</si>
  <si>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</si>
  <si>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</si>
  <si>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</si>
  <si>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</si>
  <si>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</si>
  <si>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</si>
  <si>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</si>
  <si>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</si>
  <si>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</si>
  <si>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</si>
  <si>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</si>
  <si>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</si>
  <si>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</si>
  <si>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</si>
  <si>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</si>
  <si>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</si>
  <si>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</si>
  <si>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</si>
  <si>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</si>
  <si>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</si>
  <si>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</si>
  <si>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</si>
  <si>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</si>
  <si>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</si>
  <si>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</si>
  <si>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</si>
  <si>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</si>
  <si>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</si>
  <si>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</si>
  <si>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</si>
  <si>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</si>
  <si>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</si>
  <si>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</si>
  <si>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</si>
  <si>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</si>
  <si>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</si>
  <si>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</si>
  <si>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</si>
  <si>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</si>
  <si>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</si>
  <si>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</si>
  <si>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</si>
  <si>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</si>
  <si>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</si>
  <si>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</si>
  <si>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</si>
  <si>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</si>
  <si>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</si>
  <si>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</si>
  <si>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</si>
  <si>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</si>
  <si>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</si>
  <si>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</si>
  <si>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</si>
  <si>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</si>
  <si>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</si>
  <si>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</si>
  <si>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</si>
  <si>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</si>
  <si>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</si>
  <si>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</si>
  <si>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</si>
  <si>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</si>
  <si>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</si>
  <si>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</si>
  <si>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</si>
  <si>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</si>
  <si>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</si>
  <si>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</si>
  <si>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</si>
  <si>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</si>
  <si>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</si>
  <si>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</si>
  <si>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</si>
  <si>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</si>
  <si>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</si>
  <si>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</si>
  <si>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</si>
  <si>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</si>
  <si>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</si>
  <si>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</si>
  <si>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</si>
  <si>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</si>
  <si>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</si>
  <si>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</si>
  <si>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</si>
  <si>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</si>
  <si>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</si>
  <si>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</si>
  <si>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</si>
  <si>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</si>
  <si>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</si>
  <si>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</si>
  <si>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</si>
  <si>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</si>
  <si>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</si>
  <si>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</si>
  <si>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</si>
  <si>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</si>
  <si>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</si>
  <si>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</si>
  <si>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</si>
  <si>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</si>
  <si>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</si>
  <si>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</si>
  <si>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</si>
  <si>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</si>
  <si>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</si>
  <si>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</si>
  <si>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</si>
  <si>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</si>
  <si>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</si>
  <si>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</si>
  <si>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</si>
  <si>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</si>
  <si>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</si>
  <si>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</si>
  <si>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</si>
  <si>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</si>
  <si>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</si>
  <si>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</si>
  <si>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</si>
  <si>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</si>
  <si>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</si>
  <si>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</si>
  <si>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</si>
  <si>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</si>
  <si>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</si>
  <si>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</si>
  <si>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</si>
  <si>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</si>
  <si>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</si>
  <si>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</si>
  <si>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</si>
  <si>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</si>
  <si>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</si>
  <si>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</si>
  <si>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</si>
  <si>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</si>
  <si>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</si>
  <si>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</si>
  <si>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</si>
  <si>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</si>
  <si>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</si>
  <si>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</si>
  <si>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</si>
  <si>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</si>
  <si>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</si>
  <si>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</si>
  <si>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</si>
  <si>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</si>
  <si>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</si>
  <si>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</si>
  <si>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</si>
  <si>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</si>
  <si>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</si>
  <si>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</si>
  <si>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</si>
  <si>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</si>
  <si>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</si>
  <si>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</si>
  <si>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</si>
  <si>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</si>
  <si>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</si>
  <si>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</si>
  <si>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</si>
  <si>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</si>
  <si>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</si>
  <si>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</si>
  <si>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</si>
  <si>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</si>
  <si>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</si>
  <si>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</si>
  <si>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</si>
  <si>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</si>
  <si>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</si>
  <si>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</si>
  <si>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</si>
  <si>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</si>
  <si>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</si>
  <si>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</si>
  <si>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</si>
  <si>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</si>
  <si>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</si>
  <si>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</si>
  <si>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</si>
  <si>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</si>
  <si>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</si>
  <si>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</si>
  <si>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</si>
  <si>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</si>
  <si>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</si>
  <si>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</si>
  <si>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</si>
  <si>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</si>
  <si>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</si>
  <si>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</si>
  <si>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</si>
  <si>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</si>
  <si>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</si>
  <si>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</si>
  <si>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</si>
  <si>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</si>
  <si>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</si>
  <si>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</si>
  <si>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</si>
  <si>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</si>
  <si>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</si>
  <si>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</si>
  <si>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</si>
  <si>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</si>
  <si>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</si>
  <si>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</si>
  <si>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</si>
  <si>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</si>
  <si>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</si>
  <si>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</si>
  <si>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</si>
  <si>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</si>
  <si>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</si>
  <si>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</si>
  <si>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</si>
  <si>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</si>
  <si>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</si>
  <si>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</si>
  <si>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</si>
  <si>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</si>
  <si>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</si>
  <si>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</si>
  <si>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</si>
  <si>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</si>
  <si>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</si>
  <si>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</si>
  <si>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</si>
  <si>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</si>
  <si>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</si>
  <si>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</si>
  <si>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</si>
  <si>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</si>
  <si>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</si>
  <si>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</si>
  <si>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</si>
  <si>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</si>
  <si>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</si>
  <si>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</si>
  <si>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</si>
  <si>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</si>
  <si>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</si>
  <si>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</si>
  <si>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</si>
  <si>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</si>
  <si>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</si>
  <si>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</si>
  <si>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</si>
  <si>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</si>
  <si>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</si>
  <si>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</si>
  <si>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</si>
  <si>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</si>
  <si>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</si>
  <si>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</si>
  <si>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</si>
  <si>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</si>
  <si>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</si>
  <si>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</si>
  <si>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</si>
  <si>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</si>
  <si>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</si>
  <si>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</si>
  <si>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</si>
  <si>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</si>
  <si>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</si>
  <si>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</si>
  <si>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</si>
  <si>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</si>
  <si>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</si>
  <si>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</si>
  <si>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</si>
  <si>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</si>
  <si>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</si>
  <si>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</si>
  <si>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</si>
  <si>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</si>
  <si>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</si>
  <si>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</si>
  <si>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</si>
  <si>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</si>
  <si>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</si>
  <si>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</si>
  <si>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</si>
  <si>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</si>
  <si>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</si>
  <si>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</si>
  <si>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</si>
  <si>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</si>
  <si>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</si>
  <si>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</si>
  <si>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</si>
  <si>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</si>
  <si>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</si>
  <si>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</si>
  <si>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</si>
  <si>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</si>
  <si>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</si>
  <si>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</si>
  <si>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</si>
  <si>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</si>
  <si>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</si>
  <si>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</si>
  <si>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</si>
  <si>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</si>
  <si>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</si>
  <si>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</si>
  <si>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</si>
  <si>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</si>
  <si>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</si>
  <si>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</si>
  <si>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</si>
  <si>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</si>
  <si>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</si>
  <si>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</si>
  <si>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</si>
  <si>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</si>
  <si>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</si>
  <si>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</si>
  <si>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</si>
  <si>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</si>
  <si>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</si>
  <si>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</si>
  <si>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</si>
  <si>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</si>
  <si>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</si>
  <si>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</si>
  <si>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</si>
  <si>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</si>
  <si>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</si>
  <si>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</si>
  <si>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</si>
  <si>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</si>
  <si>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</si>
  <si>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</si>
  <si>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</si>
  <si>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</si>
  <si>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</si>
  <si>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</si>
  <si>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</si>
  <si>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</si>
  <si>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</si>
  <si>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</si>
  <si>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</si>
  <si>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</si>
  <si>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</si>
  <si>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</si>
  <si>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</si>
  <si>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</si>
  <si>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</si>
  <si>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</si>
  <si>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</si>
  <si>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</si>
  <si>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</si>
  <si>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</si>
  <si>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</si>
  <si>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</si>
  <si>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</si>
  <si>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</si>
  <si>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</si>
  <si>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</si>
  <si>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</si>
  <si>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</si>
  <si>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</si>
  <si>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</si>
  <si>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</si>
  <si>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</si>
  <si>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</si>
  <si>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</si>
  <si>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</si>
  <si>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</si>
  <si>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</si>
  <si>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</si>
  <si>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</si>
  <si>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</si>
  <si>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</si>
  <si>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</si>
  <si>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</si>
  <si>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</si>
  <si>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</si>
  <si>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</si>
  <si>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</si>
  <si>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</si>
  <si>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</si>
  <si>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</si>
  <si>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</si>
  <si>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</si>
  <si>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</si>
  <si>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</si>
  <si>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</si>
  <si>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</si>
  <si>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</si>
  <si>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</si>
  <si>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</si>
  <si>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</si>
  <si>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</si>
  <si>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</si>
  <si>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</si>
  <si>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</si>
  <si>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</si>
  <si>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</si>
  <si>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</si>
  <si>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</si>
  <si>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</si>
  <si>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</si>
  <si>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</si>
  <si>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</si>
  <si>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</si>
  <si>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</si>
  <si>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</si>
  <si>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</si>
  <si>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</si>
  <si>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</si>
  <si>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</si>
  <si>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</si>
  <si>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</si>
  <si>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</si>
  <si>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</si>
  <si>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</si>
  <si>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</si>
  <si>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</si>
  <si>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</si>
  <si>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</si>
  <si>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</si>
  <si>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</si>
  <si>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</si>
  <si>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</si>
  <si>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</si>
  <si>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</si>
  <si>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</si>
  <si>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</si>
  <si>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</si>
  <si>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</si>
  <si>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</si>
  <si>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</si>
  <si>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</si>
  <si>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</si>
  <si>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</si>
  <si>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</si>
  <si>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</si>
  <si>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</si>
  <si>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</si>
  <si>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</si>
  <si>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</si>
  <si>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</si>
  <si>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</si>
  <si>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</si>
  <si>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</si>
  <si>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</si>
  <si>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</si>
  <si>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</si>
  <si>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</si>
  <si>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</si>
  <si>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</si>
  <si>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</si>
  <si>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</si>
  <si>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</si>
  <si>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</si>
  <si>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</si>
  <si>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</si>
  <si>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</si>
  <si>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</si>
  <si>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</si>
  <si>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</si>
  <si>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</si>
  <si>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</si>
  <si>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</si>
  <si>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</si>
  <si>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</si>
  <si>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</si>
  <si>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</si>
  <si>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</si>
  <si>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</si>
  <si>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</si>
  <si>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</si>
  <si>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</si>
  <si>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</si>
  <si>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</si>
  <si>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</si>
  <si>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</si>
  <si>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</si>
  <si>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</si>
  <si>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</si>
  <si>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</si>
  <si>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</si>
  <si>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</si>
  <si>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</si>
  <si>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</si>
  <si>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</si>
  <si>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</si>
  <si>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</si>
  <si>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</si>
  <si>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</si>
  <si>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</si>
  <si>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</si>
  <si>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</si>
  <si>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</si>
  <si>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</si>
  <si>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</si>
  <si>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</si>
  <si>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</si>
  <si>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</si>
  <si>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</si>
  <si>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</si>
  <si>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</si>
  <si>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</si>
  <si>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</si>
  <si>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</si>
  <si>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</si>
  <si>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</si>
  <si>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</si>
  <si>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</si>
  <si>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</si>
  <si>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</si>
  <si>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</si>
  <si>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</si>
  <si>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</si>
  <si>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</si>
  <si>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</si>
  <si>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</si>
  <si>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</si>
  <si>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</si>
  <si>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</si>
  <si>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</si>
  <si>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</si>
  <si>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</si>
  <si>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</si>
  <si>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</si>
  <si>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</si>
  <si>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</si>
  <si>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</si>
  <si>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</si>
  <si>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</si>
  <si>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</si>
  <si>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</si>
  <si>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</si>
  <si>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</si>
  <si>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</si>
  <si>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</si>
  <si>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</si>
  <si>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</si>
  <si>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</si>
  <si>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</si>
  <si>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</si>
  <si>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</si>
  <si>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</si>
  <si>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</si>
  <si>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</si>
  <si>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</si>
  <si>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</si>
  <si>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</si>
  <si>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</si>
  <si>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</si>
  <si>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</si>
  <si>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</si>
  <si>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</si>
  <si>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</si>
  <si>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</si>
  <si>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</si>
  <si>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</si>
  <si>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</si>
  <si>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</si>
  <si>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</si>
  <si>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</si>
  <si>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</si>
  <si>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</si>
  <si>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</si>
  <si>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</si>
  <si>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</si>
  <si>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</si>
  <si>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</si>
  <si>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</si>
  <si>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</si>
  <si>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</si>
  <si>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</si>
  <si>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</si>
  <si>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</si>
  <si>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</si>
  <si>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</si>
  <si>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</si>
  <si>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</si>
  <si>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</si>
  <si>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</si>
  <si>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</si>
  <si>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</si>
  <si>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</si>
  <si>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</si>
  <si>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</si>
  <si>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</si>
  <si>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</si>
  <si>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</si>
  <si>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</si>
  <si>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</si>
  <si>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</si>
  <si>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</si>
  <si>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</si>
  <si>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</si>
  <si>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</si>
  <si>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</si>
  <si>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</si>
  <si>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</si>
  <si>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</si>
  <si>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</si>
  <si>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</si>
  <si>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</si>
  <si>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</si>
  <si>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</si>
  <si>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</si>
  <si>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</si>
  <si>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</si>
  <si>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</si>
  <si>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</si>
  <si>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</si>
  <si>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</si>
  <si>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</si>
  <si>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</si>
  <si>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</si>
  <si>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</si>
  <si>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</si>
  <si>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</si>
  <si>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</si>
  <si>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</si>
  <si>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</si>
  <si>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</si>
  <si>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</si>
  <si>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</si>
  <si>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</si>
  <si>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</si>
  <si>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</si>
  <si>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</si>
  <si>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</si>
  <si>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</si>
  <si>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</si>
  <si>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</si>
  <si>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</si>
  <si>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</si>
  <si>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</si>
  <si>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</si>
  <si>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</si>
  <si>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</si>
  <si>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</si>
  <si>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</si>
  <si>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</si>
  <si>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</si>
  <si>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</si>
  <si>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</si>
  <si>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</si>
  <si>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</si>
  <si>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</si>
  <si>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</si>
  <si>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</si>
  <si>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</si>
  <si>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</si>
  <si>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</si>
  <si>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</si>
  <si>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</si>
  <si>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</si>
  <si>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</si>
  <si>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</si>
  <si>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</si>
  <si>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</si>
  <si>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</si>
  <si>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</si>
  <si>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</si>
  <si>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</si>
  <si>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</si>
  <si>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</si>
  <si>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</si>
  <si>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</si>
  <si>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</si>
  <si>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</si>
  <si>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</si>
  <si>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</si>
  <si>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</si>
  <si>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</si>
  <si>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</si>
  <si>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</si>
  <si>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</si>
  <si>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</si>
  <si>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</si>
  <si>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</si>
  <si>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</si>
  <si>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</si>
  <si>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</si>
  <si>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</si>
  <si>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</si>
  <si>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</si>
  <si>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</si>
  <si>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</si>
  <si>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</si>
  <si>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</si>
  <si>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</si>
  <si>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</si>
  <si>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</si>
  <si>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</si>
  <si>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</si>
  <si>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</si>
  <si>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</si>
  <si>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</si>
  <si>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</si>
  <si>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</si>
  <si>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</si>
  <si>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</si>
  <si>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</si>
  <si>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</si>
  <si>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</si>
  <si>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</si>
  <si>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</si>
  <si>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</si>
  <si>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</si>
  <si>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</si>
  <si>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</si>
  <si>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</si>
  <si>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</si>
  <si>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</si>
  <si>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</si>
  <si>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</si>
  <si>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</si>
  <si>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</si>
  <si>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</si>
  <si>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</si>
  <si>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</si>
  <si>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</si>
  <si>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</si>
  <si>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</si>
  <si>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</si>
  <si>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</si>
  <si>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</si>
  <si>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</si>
  <si>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</si>
  <si>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</si>
  <si>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</si>
  <si>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</si>
  <si>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</si>
  <si>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</si>
  <si>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</si>
  <si>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</si>
  <si>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</si>
  <si>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</si>
  <si>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</si>
  <si>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</si>
  <si>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</si>
  <si>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</si>
  <si>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</si>
  <si>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</si>
  <si>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</si>
  <si>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</si>
  <si>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</si>
  <si>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</si>
  <si>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</si>
  <si>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</si>
  <si>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</si>
  <si>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</si>
  <si>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</si>
  <si>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</si>
  <si>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</si>
  <si>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</si>
  <si>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</si>
  <si>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</si>
  <si>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</si>
  <si>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</si>
  <si>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</si>
  <si>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</si>
  <si>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</si>
  <si>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</si>
  <si>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</si>
  <si>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</si>
  <si>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</si>
  <si>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</si>
  <si>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</si>
  <si>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</si>
  <si>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</si>
  <si>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</si>
  <si>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</si>
  <si>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</si>
  <si>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</si>
  <si>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</si>
  <si>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</si>
  <si>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</si>
  <si>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</si>
  <si>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</si>
  <si>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</si>
  <si>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</si>
  <si>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</si>
  <si>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</si>
  <si>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</si>
  <si>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</si>
  <si>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</si>
  <si>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</si>
  <si>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</si>
  <si>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</si>
  <si>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</si>
  <si>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</si>
  <si>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</si>
  <si>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</si>
  <si>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</si>
  <si>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</si>
  <si>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</si>
  <si>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</si>
  <si>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</si>
  <si>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</si>
  <si>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</si>
  <si>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</si>
  <si>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</si>
  <si>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</si>
  <si>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</si>
  <si>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</si>
  <si>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</si>
  <si>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</si>
  <si>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</si>
  <si>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</si>
  <si>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</si>
  <si>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</si>
  <si>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</si>
  <si>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</si>
  <si>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</si>
  <si>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</si>
  <si>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</si>
  <si>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</si>
  <si>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</si>
  <si>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</si>
  <si>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</si>
  <si>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</si>
  <si>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</si>
  <si>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</si>
  <si>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</si>
  <si>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</si>
  <si>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</si>
  <si>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</si>
  <si>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</si>
  <si>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</si>
  <si>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</si>
  <si>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</si>
  <si>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</si>
  <si>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</si>
  <si>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</si>
  <si>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</si>
  <si>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</si>
  <si>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</si>
  <si>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</si>
  <si>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</si>
  <si>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</si>
  <si>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</si>
  <si>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</si>
  <si>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</si>
  <si>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</si>
  <si>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</si>
  <si>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</si>
  <si>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</si>
  <si>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</si>
  <si>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</si>
  <si>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</si>
  <si>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</si>
  <si>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</si>
  <si>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</si>
  <si>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</si>
  <si>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</si>
  <si>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</si>
  <si>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</si>
  <si>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</si>
  <si>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</si>
  <si>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</si>
  <si>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</si>
  <si>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</si>
  <si>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</si>
  <si>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</si>
  <si>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</si>
  <si>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</si>
  <si>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</si>
  <si>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</si>
  <si>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</si>
  <si>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</si>
  <si>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</si>
  <si>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</si>
  <si>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</si>
  <si>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</si>
  <si>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</si>
  <si>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</si>
  <si>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</si>
  <si>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</si>
  <si>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</si>
  <si>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</si>
  <si>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</si>
  <si>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</si>
  <si>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</si>
  <si>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</si>
  <si>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</si>
  <si>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</si>
  <si>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</si>
  <si>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</si>
  <si>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</si>
  <si>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</si>
  <si>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</si>
  <si>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</si>
  <si>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</si>
  <si>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</si>
  <si>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</si>
  <si>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</si>
  <si>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</si>
  <si>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</si>
  <si>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</si>
  <si>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</si>
  <si>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</si>
  <si>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</si>
  <si>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</si>
  <si>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</si>
  <si>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</si>
  <si>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</si>
  <si>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</si>
  <si>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</si>
  <si>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</si>
  <si>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</si>
  <si>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</si>
  <si>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</si>
  <si>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</si>
  <si>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</si>
  <si>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</si>
  <si>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</si>
  <si>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</si>
  <si>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</si>
  <si>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</si>
  <si>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</si>
  <si>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</si>
  <si>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</si>
  <si>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</si>
  <si>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</si>
  <si>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</si>
  <si>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</si>
  <si>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</si>
  <si>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</si>
  <si>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</si>
  <si>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</si>
  <si>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</si>
  <si>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</si>
  <si>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</si>
  <si>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</si>
  <si>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</si>
  <si>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</si>
  <si>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</si>
  <si>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</si>
  <si>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</si>
  <si>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</si>
  <si>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</si>
  <si>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</si>
  <si>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</si>
  <si>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</si>
  <si>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</si>
  <si>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</si>
  <si>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</si>
  <si>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</si>
  <si>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</si>
  <si>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</si>
  <si>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</si>
  <si>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</si>
  <si>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</si>
  <si>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</si>
  <si>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</si>
  <si>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</si>
  <si>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</si>
  <si>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</si>
  <si>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</si>
  <si>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</si>
  <si>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</si>
  <si>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</si>
  <si>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</si>
  <si>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</si>
  <si>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</si>
  <si>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</si>
  <si>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</si>
  <si>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</si>
  <si>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</si>
  <si>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</si>
  <si>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</si>
  <si>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</si>
  <si>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</si>
  <si>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</si>
  <si>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</si>
  <si>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</si>
  <si>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</si>
  <si>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</si>
  <si>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</si>
  <si>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</si>
  <si>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</si>
  <si>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</si>
  <si>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</si>
  <si>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</si>
  <si>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</si>
  <si>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</si>
  <si>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</si>
  <si>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</si>
  <si>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</si>
  <si>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</si>
  <si>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</si>
  <si>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</si>
  <si>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</si>
  <si>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</si>
  <si>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</si>
  <si>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</si>
  <si>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</si>
  <si>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</si>
  <si>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</si>
  <si>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</si>
  <si>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</si>
  <si>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</si>
  <si>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</si>
  <si>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</si>
  <si>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</si>
  <si>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</si>
  <si>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</si>
  <si>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</si>
  <si>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</si>
  <si>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</si>
  <si>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</si>
  <si>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</si>
  <si>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</si>
  <si>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</si>
  <si>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</si>
  <si>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</si>
  <si>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</si>
  <si>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</si>
  <si>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</si>
  <si>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</si>
  <si>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</si>
  <si>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</si>
  <si>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</si>
  <si>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</si>
  <si>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</si>
  <si>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</si>
  <si>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</si>
  <si>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</si>
  <si>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</si>
  <si>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</si>
  <si>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</si>
  <si>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</si>
  <si>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</si>
  <si>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</si>
  <si>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</si>
  <si>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</si>
  <si>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</si>
  <si>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</si>
  <si>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</si>
  <si>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</si>
  <si>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</si>
  <si>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</si>
  <si>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</si>
  <si>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</si>
  <si>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</si>
  <si>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</si>
  <si>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</si>
  <si>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</si>
  <si>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</si>
  <si>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</si>
  <si>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</si>
  <si>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</si>
  <si>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</si>
  <si>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</si>
  <si>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</si>
  <si>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</si>
  <si>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</si>
  <si>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</si>
  <si>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</si>
  <si>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</si>
  <si>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</si>
  <si>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</si>
  <si>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</si>
  <si>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</si>
  <si>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</si>
  <si>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</si>
  <si>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</si>
  <si>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</si>
  <si>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</si>
  <si>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</si>
  <si>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</si>
  <si>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</si>
  <si>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</si>
  <si>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</si>
  <si>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</si>
  <si>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</si>
  <si>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</si>
  <si>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</si>
  <si>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</si>
  <si>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</si>
  <si>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</si>
  <si>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</si>
  <si>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</si>
  <si>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</si>
  <si>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</si>
  <si>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</si>
  <si>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</si>
  <si>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</si>
  <si>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</si>
  <si>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</si>
  <si>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</si>
  <si>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</si>
  <si>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</si>
  <si>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</si>
  <si>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</si>
  <si>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</si>
  <si>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</si>
  <si>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</si>
  <si>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</si>
  <si>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</si>
  <si>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</si>
  <si>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</si>
  <si>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</si>
  <si>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</si>
  <si>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</si>
  <si>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</si>
  <si>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</si>
  <si>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</si>
  <si>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</si>
  <si>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</si>
  <si>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</si>
  <si>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</si>
  <si>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</si>
  <si>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</si>
  <si>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</si>
  <si>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</si>
  <si>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</si>
  <si>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</si>
  <si>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</si>
  <si>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</si>
  <si>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</si>
  <si>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</si>
  <si>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</si>
  <si>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</si>
  <si>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</si>
  <si>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</si>
  <si>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</si>
  <si>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</si>
  <si>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</si>
  <si>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</si>
  <si>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</si>
  <si>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</si>
  <si>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</si>
  <si>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</si>
  <si>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</si>
  <si>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</si>
  <si>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</si>
  <si>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</si>
  <si>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</si>
  <si>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</si>
  <si>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</si>
  <si>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</si>
  <si>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</si>
  <si>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</si>
  <si>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</si>
  <si>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</si>
  <si>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</si>
  <si>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</si>
  <si>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</si>
  <si>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</si>
  <si>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</si>
  <si>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</si>
  <si>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</si>
  <si>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</si>
  <si>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</si>
  <si>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</si>
  <si>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</si>
  <si>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</si>
  <si>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</si>
  <si>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</si>
  <si>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</si>
  <si>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</si>
  <si>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</si>
  <si>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</si>
  <si>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</si>
  <si>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</si>
  <si>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</si>
  <si>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</si>
  <si>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</si>
  <si>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</si>
  <si>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</si>
  <si>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</si>
  <si>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</si>
  <si>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</si>
  <si>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</si>
  <si>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</si>
  <si>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</si>
  <si>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</si>
  <si>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</si>
  <si>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</si>
  <si>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</si>
  <si>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</si>
  <si>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</si>
  <si>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</si>
  <si>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</si>
  <si>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</si>
  <si>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</si>
  <si>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</si>
  <si>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</si>
  <si>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</si>
  <si>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</si>
  <si>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</si>
  <si>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</si>
  <si>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</si>
  <si>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</si>
  <si>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</si>
  <si>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</si>
  <si>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</si>
  <si>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</si>
  <si>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</si>
  <si>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</si>
  <si>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</si>
  <si>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</si>
  <si>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</si>
  <si>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</si>
  <si>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</si>
  <si>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</si>
  <si>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</si>
  <si>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</si>
  <si>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</si>
  <si>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</si>
  <si>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</si>
  <si>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</si>
  <si>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</si>
  <si>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</si>
  <si>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</si>
  <si>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</si>
  <si>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</si>
  <si>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</si>
  <si>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</si>
  <si>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</si>
  <si>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</si>
  <si>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</si>
  <si>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</si>
  <si>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</si>
  <si>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</si>
  <si>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</si>
  <si>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</si>
  <si>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</si>
  <si>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</si>
  <si>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</si>
  <si>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</si>
  <si>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</si>
  <si>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</si>
  <si>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</si>
  <si>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</si>
  <si>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</si>
  <si>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</si>
  <si>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</si>
  <si>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</si>
  <si>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</si>
  <si>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</si>
  <si>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</si>
  <si>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</si>
  <si>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</si>
  <si>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</si>
  <si>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</si>
  <si>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</si>
  <si>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</si>
  <si>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</si>
  <si>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</si>
  <si>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</si>
  <si>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</si>
  <si>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</si>
  <si>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</si>
  <si>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</si>
  <si>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</si>
  <si>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</si>
  <si>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</si>
  <si>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</si>
  <si>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</si>
  <si>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</si>
  <si>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</si>
  <si>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</si>
  <si>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</si>
  <si>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</si>
  <si>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</si>
  <si>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</si>
  <si>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</si>
  <si>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</si>
  <si>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</si>
  <si>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</si>
  <si>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</si>
  <si>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</si>
  <si>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</si>
  <si>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</si>
  <si>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</si>
  <si>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</si>
  <si>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</si>
  <si>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</si>
  <si>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</si>
  <si>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</si>
  <si>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</si>
  <si>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</si>
  <si>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</si>
  <si>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</si>
  <si>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</si>
  <si>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</si>
  <si>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</si>
  <si>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</si>
  <si>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</si>
  <si>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</si>
  <si>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</si>
  <si>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</si>
  <si>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</si>
  <si>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</si>
  <si>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</si>
  <si>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</si>
  <si>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</si>
  <si>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</si>
  <si>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</si>
  <si>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</si>
  <si>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</si>
  <si>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</si>
  <si>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</si>
  <si>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</si>
  <si>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</si>
  <si>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</si>
  <si>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</si>
  <si>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</si>
  <si>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</si>
  <si>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</si>
  <si>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</si>
  <si>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</si>
  <si>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</si>
  <si>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</si>
  <si>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</si>
  <si>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</si>
  <si>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</si>
  <si>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</si>
  <si>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</si>
  <si>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</si>
  <si>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</si>
  <si>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</si>
  <si>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</si>
  <si>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</si>
  <si>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</si>
  <si>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</si>
  <si>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</si>
  <si>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</si>
  <si>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</si>
  <si>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</si>
  <si>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</si>
  <si>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</si>
  <si>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</si>
  <si>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</si>
  <si>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</si>
  <si>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</si>
  <si>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</si>
  <si>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</si>
  <si>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</si>
  <si>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</si>
  <si>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</si>
  <si>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</si>
  <si>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</si>
  <si>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</si>
  <si>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</si>
  <si>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</si>
  <si>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</si>
  <si>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</si>
  <si>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</si>
  <si>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</si>
  <si>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</si>
  <si>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</si>
  <si>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</si>
  <si>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</si>
  <si>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</si>
  <si>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</si>
  <si>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</si>
  <si>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</si>
  <si>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</si>
  <si>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</si>
  <si>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</si>
  <si>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</si>
  <si>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</si>
  <si>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</si>
  <si>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</si>
  <si>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</si>
  <si>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</si>
  <si>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</si>
  <si>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</si>
  <si>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</si>
  <si>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</si>
  <si>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</si>
  <si>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</si>
  <si>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</si>
  <si>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</si>
  <si>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</si>
  <si>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</si>
  <si>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</si>
  <si>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</si>
  <si>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</si>
  <si>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</si>
  <si>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</si>
  <si>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</si>
  <si>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</si>
  <si>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</si>
  <si>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</si>
  <si>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</si>
  <si>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</si>
  <si>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</si>
  <si>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</si>
  <si>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</si>
  <si>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</si>
  <si>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</si>
  <si>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</si>
  <si>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</si>
  <si>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</si>
  <si>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</si>
  <si>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</si>
  <si>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</si>
  <si>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</si>
  <si>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</si>
  <si>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</si>
  <si>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</si>
  <si>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</si>
  <si>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</si>
  <si>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</si>
  <si>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</si>
  <si>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</si>
  <si>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</si>
  <si>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</si>
  <si>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</si>
  <si>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</si>
  <si>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</si>
  <si>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</si>
  <si>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</si>
  <si>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</si>
  <si>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</si>
  <si>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</si>
  <si>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</si>
  <si>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</si>
  <si>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</si>
  <si>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</si>
  <si>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</si>
  <si>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</si>
  <si>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</si>
  <si>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</si>
  <si>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</si>
  <si>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</si>
  <si>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</si>
  <si>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</si>
  <si>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</si>
  <si>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</si>
  <si>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</si>
  <si>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</si>
  <si>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</si>
  <si>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</si>
  <si>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</si>
  <si>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</si>
  <si>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</si>
  <si>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</si>
  <si>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</si>
  <si>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</si>
  <si>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</si>
  <si>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</si>
  <si>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</si>
  <si>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</si>
  <si>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</si>
  <si>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</si>
  <si>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</si>
  <si>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</si>
  <si>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</si>
  <si>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</si>
  <si>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</si>
  <si>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</si>
  <si>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</si>
  <si>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</si>
  <si>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</si>
  <si>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</si>
  <si>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</si>
  <si>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</si>
  <si>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</si>
  <si>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</si>
  <si>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</si>
  <si>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</si>
  <si>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</si>
  <si>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</si>
  <si>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</si>
  <si>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</si>
  <si>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</si>
  <si>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</si>
  <si>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</si>
  <si>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</si>
  <si>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</si>
  <si>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</si>
  <si>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</si>
  <si>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</si>
  <si>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</si>
  <si>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</si>
  <si>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</si>
  <si>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</si>
  <si>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</si>
  <si>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</si>
  <si>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</si>
  <si>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</si>
  <si>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</si>
  <si>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</si>
  <si>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</si>
  <si>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</si>
  <si>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</si>
  <si>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</si>
  <si>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</si>
  <si>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</si>
  <si>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</si>
  <si>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</si>
  <si>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</si>
  <si>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</si>
  <si>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</si>
  <si>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</si>
  <si>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</si>
  <si>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</si>
  <si>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</si>
  <si>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</si>
  <si>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</si>
  <si>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</si>
  <si>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</si>
  <si>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</si>
  <si>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</si>
  <si>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</si>
  <si>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</si>
  <si>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</si>
  <si>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</si>
  <si>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</si>
  <si>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</si>
  <si>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</si>
  <si>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</si>
  <si>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</si>
  <si>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</si>
  <si>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</si>
  <si>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</si>
  <si>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</si>
  <si>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</si>
  <si>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</si>
  <si>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</si>
  <si>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</si>
  <si>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</si>
  <si>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</si>
  <si>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</si>
  <si>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</si>
  <si>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</si>
  <si>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</si>
  <si>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</si>
  <si>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</si>
  <si>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</si>
  <si>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</si>
  <si>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</si>
  <si>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</si>
  <si>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</si>
  <si>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</si>
  <si>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</si>
  <si>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</si>
  <si>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</si>
  <si>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</si>
  <si>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</si>
  <si>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</si>
  <si>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</si>
  <si>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</si>
  <si>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</si>
  <si>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</si>
  <si>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</si>
  <si>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</si>
  <si>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</si>
  <si>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</si>
  <si>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</si>
  <si>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</si>
  <si>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</si>
  <si>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</si>
  <si>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</si>
  <si>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</si>
  <si>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</si>
  <si>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</si>
  <si>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</si>
  <si>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</si>
  <si>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</si>
  <si>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</si>
  <si>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</si>
  <si>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</si>
  <si>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</si>
  <si>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</si>
  <si>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</si>
  <si>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</si>
  <si>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</si>
  <si>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</si>
  <si>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</si>
  <si>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</si>
  <si>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</si>
  <si>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</si>
  <si>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</si>
  <si>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</si>
  <si>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</si>
  <si>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</si>
  <si>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</si>
  <si>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</si>
  <si>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</si>
  <si>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</si>
  <si>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</si>
  <si>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</si>
  <si>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</si>
  <si>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</si>
  <si>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</si>
  <si>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</si>
  <si>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</si>
  <si>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</si>
  <si>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</si>
  <si>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</si>
  <si>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</si>
  <si>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</si>
  <si>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</si>
  <si>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</si>
  <si>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</si>
  <si>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</si>
  <si>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</si>
  <si>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</si>
  <si>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</si>
  <si>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</si>
  <si>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</si>
  <si>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</si>
  <si>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</si>
  <si>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</si>
  <si>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</si>
  <si>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</si>
  <si>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</si>
  <si>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</si>
  <si>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</si>
  <si>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</si>
  <si>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</si>
  <si>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</si>
  <si>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</si>
  <si>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</si>
  <si>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</si>
  <si>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</si>
  <si>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</si>
  <si>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</si>
  <si>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</si>
  <si>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</si>
  <si>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</si>
  <si>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</si>
  <si>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</si>
  <si>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</si>
  <si>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</si>
  <si>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</si>
  <si>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</si>
  <si>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</si>
  <si>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</si>
  <si>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</si>
  <si>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</si>
  <si>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</si>
  <si>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</si>
  <si>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</si>
  <si>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</si>
  <si>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</si>
  <si>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</si>
  <si>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</si>
  <si>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</si>
  <si>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</si>
  <si>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</si>
  <si>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</si>
  <si>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</si>
  <si>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</si>
  <si>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</si>
  <si>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</si>
  <si>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</si>
  <si>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</si>
  <si>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</si>
  <si>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</si>
  <si>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</si>
  <si>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</si>
  <si>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</si>
  <si>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</si>
  <si>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</si>
  <si>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</si>
  <si>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</si>
  <si>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</si>
  <si>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</si>
  <si>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</si>
  <si>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</si>
  <si>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</si>
  <si>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</si>
  <si>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</si>
  <si>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</si>
  <si>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</si>
  <si>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</si>
  <si>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</si>
  <si>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</si>
  <si>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</si>
  <si>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</si>
  <si>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</si>
  <si>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</si>
  <si>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</si>
  <si>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</si>
  <si>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</si>
  <si>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</si>
  <si>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</si>
  <si>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</si>
  <si>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</si>
  <si>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</si>
  <si>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</si>
  <si>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</si>
  <si>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</si>
  <si>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</si>
  <si>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</si>
  <si>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</si>
  <si>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</si>
  <si>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</si>
  <si>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</si>
  <si>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</si>
  <si>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</si>
  <si>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</si>
  <si>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</si>
  <si>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</si>
  <si>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</si>
  <si>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</si>
  <si>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</si>
  <si>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</si>
  <si>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</si>
  <si>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</si>
  <si>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</si>
  <si>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</si>
  <si>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</si>
  <si>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</si>
  <si>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</si>
  <si>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</si>
  <si>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</si>
  <si>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</si>
  <si>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</si>
  <si>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</si>
  <si>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</si>
  <si>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</si>
  <si>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</si>
  <si>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</si>
  <si>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</si>
  <si>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</si>
  <si>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</si>
  <si>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</si>
  <si>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</si>
  <si>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</si>
  <si>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</si>
  <si>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</si>
  <si>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</si>
  <si>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</si>
  <si>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</si>
  <si>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</si>
  <si>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</si>
  <si>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</si>
  <si>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</si>
  <si>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</si>
  <si>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</si>
  <si>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</si>
  <si>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</si>
  <si>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</si>
  <si>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</si>
  <si>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</si>
  <si>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</si>
  <si>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</si>
  <si>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</si>
  <si>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</si>
  <si>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</si>
  <si>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</si>
  <si>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</si>
  <si>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</si>
  <si>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</si>
  <si>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</si>
  <si>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</si>
  <si>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</si>
  <si>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</si>
  <si>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</si>
  <si>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</si>
  <si>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</si>
  <si>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</si>
  <si>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</si>
  <si>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</si>
  <si>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</si>
  <si>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</si>
  <si>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</si>
  <si>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</si>
  <si>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</si>
  <si>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</si>
  <si>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</si>
  <si>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</si>
  <si>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</si>
  <si>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</si>
  <si>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</si>
  <si>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</si>
  <si>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</si>
  <si>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</si>
  <si>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</si>
  <si>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</si>
  <si>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</si>
  <si>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</si>
  <si>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</si>
  <si>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</si>
  <si>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</si>
  <si>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</si>
  <si>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</si>
  <si>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</si>
  <si>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</si>
  <si>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</si>
  <si>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</si>
  <si>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</si>
  <si>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</si>
  <si>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</si>
  <si>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</si>
  <si>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</si>
  <si>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</si>
  <si>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</si>
  <si>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</si>
  <si>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</si>
  <si>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</si>
  <si>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</si>
  <si>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</si>
  <si>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</si>
  <si>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</si>
  <si>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</si>
  <si>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</si>
  <si>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</si>
  <si>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</si>
  <si>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</si>
  <si>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</si>
  <si>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</si>
  <si>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</si>
  <si>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</si>
  <si>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</si>
  <si>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</si>
  <si>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</si>
  <si>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</si>
  <si>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</si>
  <si>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</si>
  <si>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</si>
  <si>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</si>
  <si>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</si>
  <si>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</si>
  <si>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</si>
  <si>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</si>
  <si>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</si>
  <si>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</si>
  <si>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</si>
  <si>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</si>
  <si>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</si>
  <si>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</si>
  <si>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</si>
  <si>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</si>
  <si>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</si>
  <si>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</si>
  <si>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</si>
  <si>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</si>
  <si>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</si>
  <si>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</si>
  <si>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</si>
  <si>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</si>
  <si>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</si>
  <si>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</si>
  <si>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</si>
  <si>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</si>
  <si>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</si>
  <si>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</si>
  <si>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</si>
  <si>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</si>
  <si>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</si>
  <si>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</si>
  <si>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</si>
  <si>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</si>
  <si>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</si>
  <si>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</si>
  <si>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</si>
  <si>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</si>
  <si>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</si>
  <si>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</si>
  <si>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</si>
  <si>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</si>
  <si>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</si>
  <si>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</si>
  <si>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</si>
  <si>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</si>
  <si>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</si>
  <si>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</si>
  <si>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</si>
  <si>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</si>
  <si>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</si>
  <si>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</si>
  <si>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</si>
  <si>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</si>
  <si>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</si>
  <si>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</si>
  <si>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</si>
  <si>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</si>
  <si>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</si>
  <si>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</si>
  <si>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</si>
  <si>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</si>
  <si>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</si>
  <si>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</si>
  <si>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</si>
  <si>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</si>
  <si>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</si>
  <si>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</si>
  <si>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</si>
  <si>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</si>
  <si>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</si>
  <si>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</si>
  <si>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</si>
  <si>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</si>
  <si>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</si>
  <si>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</si>
  <si>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</si>
  <si>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</si>
  <si>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</si>
  <si>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</si>
  <si>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</si>
  <si>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</si>
  <si>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</si>
  <si>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</si>
  <si>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</si>
  <si>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</si>
  <si>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</si>
  <si>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</si>
  <si>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</si>
  <si>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</si>
  <si>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</si>
  <si>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</si>
  <si>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</si>
  <si>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</si>
  <si>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</si>
  <si>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</si>
  <si>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</si>
  <si>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</si>
  <si>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</si>
  <si>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</si>
  <si>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</si>
  <si>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</si>
  <si>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</si>
  <si>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</si>
  <si>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</si>
  <si>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</si>
  <si>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</si>
  <si>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</si>
  <si>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</si>
  <si>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</si>
  <si>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</si>
  <si>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</si>
  <si>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</si>
  <si>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</si>
  <si>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</si>
  <si>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</si>
  <si>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</si>
  <si>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</si>
  <si>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</si>
  <si>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</si>
  <si>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</si>
  <si>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</si>
  <si>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</si>
  <si>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</si>
  <si>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</si>
  <si>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</si>
  <si>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</si>
  <si>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</si>
  <si>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</si>
  <si>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</si>
  <si>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</si>
  <si>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</si>
  <si>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</si>
  <si>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</si>
  <si>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</si>
  <si>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</si>
  <si>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</si>
  <si>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</si>
  <si>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</si>
  <si>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</si>
  <si>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</si>
  <si>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</si>
  <si>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</si>
  <si>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</si>
  <si>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</si>
  <si>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</si>
  <si>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</si>
  <si>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</si>
  <si>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</si>
  <si>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</si>
  <si>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</si>
  <si>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</si>
  <si>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</si>
  <si>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</si>
  <si>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</si>
  <si>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</si>
  <si>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</si>
  <si>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</si>
  <si>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</si>
  <si>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</si>
  <si>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</si>
  <si>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</si>
  <si>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</si>
  <si>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</si>
  <si>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</si>
  <si>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</si>
  <si>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</si>
  <si>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</si>
  <si>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</si>
  <si>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</si>
  <si>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</si>
  <si>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</si>
  <si>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</si>
  <si>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</si>
  <si>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</si>
  <si>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</si>
  <si>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</si>
  <si>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</si>
  <si>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</si>
  <si>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</si>
  <si>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</si>
  <si>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</si>
  <si>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</si>
  <si>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</si>
  <si>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</si>
  <si>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</si>
  <si>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</si>
  <si>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</si>
  <si>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</si>
  <si>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</si>
  <si>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</si>
  <si>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</si>
  <si>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</si>
  <si>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</si>
  <si>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</si>
  <si>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</si>
  <si>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</si>
  <si>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</si>
  <si>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</si>
  <si>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</si>
  <si>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</si>
  <si>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</si>
  <si>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</si>
  <si>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</si>
  <si>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</si>
  <si>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</si>
  <si>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</si>
  <si>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</si>
  <si>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</si>
  <si>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</si>
  <si>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</si>
  <si>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</si>
  <si>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</si>
  <si>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</si>
  <si>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</si>
  <si>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</si>
  <si>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</si>
  <si>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</si>
  <si>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</si>
  <si>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</si>
  <si>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</si>
  <si>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</si>
  <si>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</si>
  <si>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</si>
  <si>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</si>
  <si>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</si>
  <si>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</si>
  <si>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</si>
  <si>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</si>
  <si>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</si>
  <si>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</si>
  <si>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</si>
  <si>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</si>
  <si>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</si>
  <si>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</si>
  <si>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</si>
  <si>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</si>
  <si>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</si>
  <si>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</si>
  <si>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</si>
  <si>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</si>
  <si>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</si>
  <si>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</si>
  <si>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</si>
  <si>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</si>
  <si>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</si>
  <si>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</si>
  <si>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</si>
  <si>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</si>
  <si>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</si>
  <si>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</si>
  <si>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</si>
  <si>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</si>
  <si>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</si>
  <si>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</si>
  <si>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</si>
  <si>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</si>
  <si>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</si>
  <si>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</si>
  <si>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</si>
  <si>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</si>
  <si>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</si>
  <si>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</si>
  <si>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</si>
  <si>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</si>
  <si>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</si>
  <si>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</si>
  <si>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</si>
  <si>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</si>
  <si>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</si>
  <si>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</si>
  <si>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</si>
  <si>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</si>
  <si>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</si>
  <si>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</si>
  <si>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</si>
  <si>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</si>
  <si>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</si>
  <si>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</si>
  <si>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</si>
  <si>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</si>
  <si>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</si>
  <si>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</si>
  <si>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</si>
  <si>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</si>
  <si>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</si>
  <si>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</si>
  <si>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</si>
  <si>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</si>
  <si>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</si>
  <si>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</si>
  <si>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</si>
  <si>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</si>
  <si>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</si>
  <si>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</si>
  <si>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</si>
  <si>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</si>
  <si>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</si>
  <si>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</si>
  <si>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</si>
  <si>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</si>
  <si>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</si>
  <si>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</si>
  <si>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</si>
  <si>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</si>
  <si>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</si>
  <si>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</si>
  <si>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</si>
  <si>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</si>
  <si>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</si>
  <si>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</si>
  <si>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</si>
  <si>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</si>
  <si>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</si>
  <si>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</si>
  <si>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</si>
  <si>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</si>
  <si>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</si>
  <si>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</si>
  <si>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</si>
  <si>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</si>
  <si>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</si>
  <si>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</si>
  <si>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</si>
  <si>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</si>
  <si>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</si>
  <si>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</si>
  <si>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</si>
  <si>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</si>
  <si>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</si>
  <si>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</si>
  <si>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</si>
  <si>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</si>
  <si>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</si>
  <si>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</si>
  <si>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</si>
  <si>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</si>
  <si>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</si>
  <si>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</si>
  <si>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</si>
  <si>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</si>
  <si>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</si>
  <si>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</si>
  <si>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</si>
  <si>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</si>
  <si>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</si>
  <si>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</si>
  <si>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</si>
  <si>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</si>
  <si>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</si>
  <si>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</si>
  <si>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</si>
  <si>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</si>
  <si>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</si>
  <si>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</si>
  <si>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</si>
  <si>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</si>
  <si>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</si>
  <si>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</si>
  <si>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</si>
  <si>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</si>
  <si>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</si>
  <si>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</si>
  <si>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</si>
  <si>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</si>
  <si>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</si>
  <si>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</si>
  <si>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</si>
  <si>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</si>
  <si>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</si>
  <si>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</si>
  <si>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</si>
  <si>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</si>
  <si>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</si>
  <si>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</si>
  <si>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</si>
  <si>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</si>
  <si>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</si>
  <si>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</si>
  <si>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</si>
  <si>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</si>
  <si>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</si>
  <si>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</si>
  <si>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</si>
  <si>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</si>
  <si>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</si>
  <si>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</si>
  <si>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</si>
  <si>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</si>
  <si>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</si>
  <si>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</si>
  <si>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</si>
  <si>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</si>
  <si>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</si>
  <si>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</si>
  <si>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</si>
  <si>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</si>
  <si>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</si>
  <si>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</si>
  <si>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</si>
  <si>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</si>
  <si>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</si>
  <si>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</si>
  <si>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</si>
  <si>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</si>
  <si>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</si>
  <si>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</si>
  <si>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</si>
  <si>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</si>
  <si>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</si>
  <si>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</si>
  <si>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</si>
  <si>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</si>
  <si>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</si>
  <si>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</si>
  <si>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</si>
  <si>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</si>
  <si>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</si>
  <si>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</si>
  <si>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</si>
  <si>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</si>
  <si>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</si>
  <si>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</si>
  <si>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</si>
  <si>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</si>
  <si>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</si>
  <si>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</si>
  <si>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</si>
  <si>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</si>
  <si>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</si>
  <si>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</si>
  <si>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</si>
  <si>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</si>
  <si>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</si>
  <si>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</si>
  <si>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</si>
  <si>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</si>
  <si>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</si>
  <si>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</si>
  <si>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</si>
  <si>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</si>
  <si>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</si>
  <si>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</si>
  <si>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</si>
  <si>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</si>
  <si>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</si>
  <si>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</si>
  <si>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</si>
  <si>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</si>
  <si>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</si>
  <si>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</si>
  <si>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</si>
  <si>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</si>
  <si>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</si>
  <si>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</si>
  <si>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</si>
  <si>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</si>
  <si>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</si>
  <si>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</si>
  <si>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</si>
  <si>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</si>
  <si>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</si>
  <si>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</si>
  <si>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</si>
  <si>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</si>
  <si>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</si>
  <si>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</si>
  <si>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</si>
  <si>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</si>
  <si>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</si>
  <si>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</si>
  <si>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</si>
  <si>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</si>
  <si>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</si>
  <si>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</si>
  <si>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</si>
  <si>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</si>
  <si>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</si>
  <si>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</si>
  <si>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</si>
  <si>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</si>
  <si>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</si>
  <si>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</si>
  <si>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</si>
  <si>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</si>
  <si>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</si>
  <si>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</si>
  <si>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</si>
  <si>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</si>
  <si>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</si>
  <si>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</si>
  <si>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</si>
  <si>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</si>
  <si>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</si>
  <si>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</si>
  <si>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</si>
  <si>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</si>
  <si>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</si>
  <si>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</si>
  <si>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</si>
  <si>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</si>
  <si>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</si>
  <si>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</si>
  <si>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</si>
  <si>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</si>
  <si>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</si>
  <si>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</si>
  <si>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</si>
  <si>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</si>
  <si>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</si>
  <si>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</si>
  <si>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</si>
  <si>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</si>
  <si>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</si>
  <si>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</si>
  <si>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</si>
  <si>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</si>
  <si>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</si>
  <si>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</si>
  <si>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</si>
  <si>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</si>
  <si>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</si>
  <si>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</si>
  <si>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</si>
  <si>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</si>
  <si>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</si>
  <si>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</si>
  <si>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</si>
  <si>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</si>
  <si>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</si>
  <si>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</si>
  <si>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</si>
  <si>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</si>
  <si>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</si>
  <si>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</si>
  <si>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</si>
  <si>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</si>
  <si>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</si>
  <si>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</si>
  <si>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</si>
  <si>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</si>
  <si>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</si>
  <si>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</si>
  <si>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</si>
  <si>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</si>
  <si>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</si>
  <si>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</si>
  <si>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</si>
  <si>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</si>
  <si>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</si>
  <si>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</si>
  <si>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</si>
  <si>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</si>
  <si>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</si>
  <si>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</si>
  <si>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</si>
  <si>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</si>
  <si>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</si>
  <si>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</si>
  <si>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</si>
  <si>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</si>
  <si>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</si>
  <si>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</si>
  <si>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</si>
  <si>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</si>
  <si>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</si>
  <si>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</si>
  <si>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</si>
  <si>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</si>
  <si>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</si>
  <si>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</si>
  <si>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</si>
  <si>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</si>
  <si>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</si>
  <si>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</si>
  <si>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</si>
  <si>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</si>
  <si>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</si>
  <si>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</si>
  <si>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</si>
  <si>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</si>
  <si>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</si>
  <si>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</si>
  <si>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</si>
  <si>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</si>
  <si>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</si>
  <si>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</si>
  <si>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</si>
  <si>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</si>
  <si>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</si>
  <si>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</si>
  <si>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</si>
  <si>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</si>
  <si>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</si>
  <si>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</si>
  <si>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</si>
  <si>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</si>
  <si>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</si>
  <si>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</si>
  <si>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</si>
  <si>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</si>
  <si>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</si>
  <si>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</si>
  <si>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</si>
  <si>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</si>
  <si>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</si>
  <si>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</si>
  <si>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</si>
  <si>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</si>
  <si>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</si>
  <si>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</si>
  <si>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</si>
  <si>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</si>
  <si>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</si>
  <si>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</si>
  <si>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</si>
  <si>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</si>
  <si>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</si>
  <si>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</si>
  <si>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</si>
  <si>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</si>
  <si>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</si>
  <si>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</si>
  <si>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</si>
  <si>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</si>
  <si>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</si>
  <si>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</si>
  <si>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</si>
  <si>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</si>
  <si>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</si>
  <si>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</si>
  <si>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</si>
  <si>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</si>
  <si>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</si>
  <si>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</si>
  <si>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</si>
  <si>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</si>
  <si>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</si>
  <si>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</si>
  <si>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</si>
  <si>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</si>
  <si>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</si>
  <si>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</si>
  <si>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</si>
  <si>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</si>
  <si>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</si>
  <si>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</si>
  <si>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</si>
  <si>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</si>
  <si>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</si>
  <si>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</si>
  <si>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</si>
  <si>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</si>
  <si>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</si>
  <si>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</si>
  <si>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</si>
  <si>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</si>
  <si>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</si>
  <si>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</si>
  <si>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</si>
  <si>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</si>
  <si>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</si>
  <si>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</si>
  <si>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</si>
  <si>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</si>
  <si>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</si>
  <si>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</si>
  <si>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</si>
  <si>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</si>
  <si>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</si>
  <si>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</si>
  <si>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</si>
  <si>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</si>
  <si>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</si>
  <si>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</si>
  <si>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</si>
  <si>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</si>
  <si>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</si>
  <si>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</si>
  <si>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</si>
  <si>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</si>
  <si>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</si>
  <si>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</si>
  <si>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</si>
  <si>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</si>
  <si>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</si>
  <si>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</si>
  <si>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</si>
  <si>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</si>
  <si>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</si>
  <si>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</si>
  <si>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</si>
  <si>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</si>
  <si>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</si>
  <si>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</si>
  <si>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</si>
  <si>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</si>
  <si>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</si>
  <si>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</si>
  <si>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</si>
  <si>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</si>
  <si>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</si>
  <si>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</si>
  <si>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</si>
  <si>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</si>
  <si>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</si>
  <si>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</si>
  <si>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</si>
  <si>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</si>
  <si>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</si>
  <si>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</si>
  <si>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</si>
  <si>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</si>
  <si>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</si>
  <si>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</si>
  <si>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</si>
  <si>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</si>
  <si>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</si>
  <si>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</si>
  <si>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</si>
  <si>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</si>
  <si>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</si>
  <si>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</si>
  <si>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</si>
  <si>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</si>
  <si>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</si>
  <si>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</si>
  <si>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</si>
  <si>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</si>
  <si>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</si>
  <si>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</si>
  <si>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</si>
  <si>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</si>
  <si>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</si>
  <si>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</si>
  <si>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</si>
  <si>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</si>
  <si>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</si>
  <si>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</si>
  <si>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</si>
  <si>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</si>
  <si>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</si>
  <si>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</si>
  <si>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</si>
  <si>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</si>
  <si>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</si>
  <si>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</si>
  <si>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</si>
  <si>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</si>
  <si>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</si>
  <si>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</si>
  <si>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</si>
  <si>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</si>
  <si>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</si>
  <si>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</si>
  <si>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</si>
  <si>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</si>
  <si>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</si>
  <si>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</si>
  <si>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</si>
  <si>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</si>
  <si>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</si>
  <si>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</si>
  <si>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</si>
  <si>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</si>
  <si>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</si>
  <si>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</si>
  <si>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</si>
  <si>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</si>
  <si>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</si>
  <si>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</si>
  <si>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</si>
  <si>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</si>
  <si>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</si>
  <si>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</si>
  <si>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</si>
  <si>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</si>
  <si>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</si>
  <si>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</si>
  <si>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</si>
  <si>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</si>
  <si>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</si>
  <si>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</si>
  <si>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</si>
  <si>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</si>
  <si>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</si>
  <si>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</si>
  <si>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</si>
  <si>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</si>
  <si>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</si>
  <si>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</si>
  <si>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</si>
  <si>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</si>
  <si>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</si>
  <si>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</si>
  <si>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</si>
  <si>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</si>
  <si>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</si>
  <si>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</si>
  <si>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</si>
  <si>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</si>
  <si>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</si>
  <si>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</si>
  <si>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</si>
  <si>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</si>
  <si>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</si>
  <si>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</si>
  <si>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</si>
  <si>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</si>
  <si>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</si>
  <si>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</si>
  <si>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</si>
  <si>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</si>
  <si>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</si>
  <si>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</si>
  <si>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</si>
  <si>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</si>
  <si>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</si>
  <si>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</si>
  <si>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</si>
  <si>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</si>
  <si>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</si>
  <si>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</si>
  <si>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</si>
  <si>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</si>
  <si>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</si>
  <si>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</si>
  <si>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</si>
  <si>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</si>
  <si>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</si>
  <si>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</si>
  <si>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</si>
  <si>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</si>
  <si>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</si>
  <si>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</si>
  <si>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</si>
  <si>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</si>
  <si>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</si>
  <si>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</si>
  <si>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</si>
  <si>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</si>
  <si>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</si>
  <si>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</si>
  <si>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</si>
  <si>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</si>
  <si>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</si>
  <si>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</si>
  <si>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</si>
  <si>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</si>
  <si>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</si>
  <si>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</si>
  <si>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</si>
  <si>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</si>
  <si>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</si>
  <si>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</si>
  <si>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</si>
  <si>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</si>
  <si>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</si>
  <si>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</si>
  <si>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</si>
  <si>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</si>
  <si>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</si>
  <si>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</si>
  <si>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</si>
  <si>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</si>
  <si>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</si>
  <si>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</si>
  <si>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</si>
  <si>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</si>
  <si>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</si>
  <si>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</si>
  <si>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</si>
  <si>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</si>
  <si>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</si>
  <si>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</si>
  <si>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</si>
  <si>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</si>
  <si>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</si>
  <si>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</si>
  <si>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</si>
  <si>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</si>
  <si>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</si>
  <si>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</si>
  <si>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</si>
  <si>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</si>
  <si>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</si>
  <si>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</si>
  <si>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</si>
  <si>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</si>
  <si>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</si>
  <si>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</si>
  <si>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</si>
  <si>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</si>
  <si>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</si>
  <si>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</si>
  <si>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</si>
  <si>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</si>
  <si>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</si>
  <si>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</si>
  <si>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</si>
  <si>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</si>
  <si>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</si>
  <si>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</si>
  <si>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</si>
  <si>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</si>
  <si>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</si>
  <si>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</si>
  <si>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</si>
  <si>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</si>
  <si>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</si>
  <si>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</si>
  <si>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</si>
  <si>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</si>
  <si>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</si>
  <si>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</si>
  <si>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</si>
  <si>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</si>
  <si>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</si>
  <si>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</si>
  <si>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</si>
  <si>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</si>
  <si>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</si>
  <si>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</si>
  <si>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</si>
  <si>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</si>
  <si>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</si>
  <si>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</si>
  <si>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</si>
  <si>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</si>
  <si>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</si>
  <si>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</si>
  <si>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</si>
  <si>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</si>
  <si>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</si>
  <si>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</si>
  <si>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</si>
  <si>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</si>
  <si>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</si>
  <si>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</si>
  <si>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</si>
  <si>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</si>
  <si>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</si>
  <si>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</si>
  <si>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</si>
  <si>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</si>
  <si>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</si>
  <si>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</si>
  <si>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</si>
  <si>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</si>
  <si>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</si>
  <si>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</si>
  <si>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</si>
  <si>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</si>
  <si>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</si>
  <si>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</si>
  <si>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</si>
  <si>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</si>
  <si>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</si>
  <si>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</si>
  <si>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</si>
  <si>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</si>
  <si>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</si>
  <si>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</si>
  <si>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</si>
  <si>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</si>
  <si>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</si>
  <si>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</si>
  <si>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</si>
  <si>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</si>
  <si>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</si>
  <si>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</si>
  <si>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</si>
  <si>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</si>
  <si>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</si>
  <si>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</si>
  <si>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</si>
  <si>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</si>
  <si>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</si>
  <si>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</si>
  <si>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</si>
  <si>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</si>
  <si>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</si>
  <si>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</si>
  <si>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</si>
  <si>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</si>
  <si>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</si>
  <si>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</si>
  <si>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</si>
  <si>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</si>
  <si>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</si>
  <si>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</si>
  <si>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</si>
  <si>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</si>
  <si>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</si>
  <si>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</si>
  <si>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</si>
  <si>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</si>
  <si>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</si>
  <si>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</si>
  <si>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</si>
  <si>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</si>
  <si>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</si>
  <si>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</si>
  <si>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</si>
  <si>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</si>
  <si>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</si>
  <si>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</si>
  <si>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</si>
  <si>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</si>
  <si>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</si>
  <si>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</si>
  <si>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</si>
  <si>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</si>
  <si>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</si>
  <si>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</si>
  <si>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</si>
  <si>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</si>
  <si>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</si>
  <si>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</si>
  <si>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</si>
  <si>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</si>
  <si>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</si>
  <si>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</si>
  <si>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</si>
  <si>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</si>
  <si>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</si>
  <si>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</si>
  <si>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</si>
  <si>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</si>
  <si>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</si>
  <si>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</si>
  <si>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</si>
  <si>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</si>
  <si>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</si>
  <si>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</si>
  <si>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</si>
  <si>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</si>
  <si>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</si>
  <si>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</si>
  <si>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</si>
  <si>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</si>
  <si>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</si>
  <si>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</si>
  <si>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</si>
  <si>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</si>
  <si>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</si>
  <si>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</si>
  <si>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</si>
  <si>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</si>
  <si>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</si>
  <si>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</si>
  <si>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</si>
  <si>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</si>
  <si>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</si>
  <si>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</si>
  <si>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</si>
  <si>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</si>
  <si>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</si>
  <si>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</si>
  <si>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</si>
  <si>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</si>
  <si>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</si>
  <si>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</si>
  <si>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</si>
  <si>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</si>
  <si>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</si>
  <si>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</si>
  <si>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</si>
  <si>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</si>
  <si>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</si>
  <si>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</si>
  <si>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</si>
  <si>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</si>
  <si>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</si>
  <si>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</si>
  <si>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</si>
  <si>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</si>
  <si>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</si>
  <si>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</si>
  <si>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</si>
  <si>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</si>
  <si>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</si>
  <si>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</si>
  <si>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</si>
  <si>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</si>
  <si>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</si>
  <si>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</si>
  <si>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</si>
  <si>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</si>
  <si>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</si>
  <si>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</si>
  <si>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</si>
  <si>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</si>
  <si>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</si>
  <si>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</si>
  <si>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</si>
  <si>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</si>
  <si>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</si>
  <si>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</si>
  <si>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</si>
  <si>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</si>
  <si>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</si>
  <si>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</si>
  <si>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</si>
  <si>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</si>
  <si>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</si>
  <si>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</si>
  <si>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</si>
  <si>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</si>
  <si>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</si>
  <si>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</si>
  <si>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</si>
  <si>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</si>
  <si>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</si>
  <si>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</si>
  <si>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</si>
  <si>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</si>
  <si>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</si>
  <si>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</si>
  <si>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</si>
  <si>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</si>
  <si>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</si>
  <si>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</si>
  <si>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</si>
  <si>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</si>
  <si>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</si>
  <si>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</si>
  <si>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</si>
  <si>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</si>
  <si>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</si>
  <si>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</si>
  <si>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</si>
  <si>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</si>
  <si>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</si>
  <si>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</si>
  <si>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</si>
  <si>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</si>
  <si>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</si>
  <si>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</si>
  <si>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</si>
  <si>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</si>
  <si>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</si>
  <si>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</si>
  <si>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</si>
  <si>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</si>
  <si>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</si>
  <si>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</si>
  <si>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</si>
  <si>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</si>
  <si>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</si>
  <si>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</si>
  <si>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</si>
  <si>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</si>
  <si>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</si>
  <si>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</si>
  <si>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</si>
  <si>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</si>
  <si>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</si>
  <si>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</si>
  <si>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</si>
  <si>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</si>
  <si>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</si>
  <si>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</si>
  <si>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</si>
  <si>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</si>
  <si>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</si>
  <si>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</si>
  <si>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</si>
  <si>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</si>
  <si>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</si>
  <si>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</si>
  <si>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</si>
  <si>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</si>
  <si>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</si>
  <si>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</si>
  <si>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</si>
  <si>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</si>
  <si>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</si>
  <si>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</si>
  <si>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</si>
  <si>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</si>
  <si>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</si>
  <si>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</si>
  <si>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</si>
  <si>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</si>
  <si>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</si>
  <si>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</si>
  <si>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</si>
  <si>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</si>
  <si>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</si>
  <si>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</si>
  <si>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</si>
  <si>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</si>
  <si>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</si>
  <si>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</si>
  <si>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</si>
  <si>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</si>
  <si>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</si>
  <si>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</si>
  <si>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</si>
  <si>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</si>
  <si>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</si>
  <si>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</si>
  <si>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</si>
  <si>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</si>
  <si>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</si>
  <si>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</si>
  <si>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</si>
  <si>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</si>
  <si>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</si>
  <si>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</si>
  <si>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</si>
  <si>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</si>
  <si>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</si>
  <si>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</si>
  <si>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</si>
  <si>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</si>
  <si>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</si>
  <si>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</si>
  <si>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</si>
  <si>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</si>
  <si>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</si>
  <si>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</si>
  <si>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</si>
  <si>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</si>
  <si>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</si>
  <si>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</si>
  <si>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</si>
  <si>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</si>
  <si>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</si>
  <si>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</si>
  <si>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</si>
  <si>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</si>
  <si>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</si>
  <si>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</si>
  <si>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</si>
  <si>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</si>
  <si>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</si>
  <si>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</si>
  <si>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</si>
  <si>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</si>
  <si>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</si>
  <si>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</si>
  <si>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</si>
  <si>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</si>
  <si>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</si>
  <si>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</si>
  <si>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</si>
  <si>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</si>
  <si>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</si>
  <si>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</si>
  <si>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</si>
  <si>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</si>
  <si>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</si>
  <si>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</si>
  <si>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</si>
  <si>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</si>
  <si>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</si>
  <si>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</si>
  <si>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</si>
  <si>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</si>
  <si>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</si>
  <si>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</si>
  <si>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</si>
  <si>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</si>
  <si>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</si>
  <si>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</si>
  <si>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</si>
  <si>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</si>
  <si>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</si>
  <si>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</si>
  <si>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</si>
  <si>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</si>
  <si>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</si>
  <si>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</si>
  <si>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</si>
  <si>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</si>
  <si>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</si>
  <si>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</si>
  <si>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</si>
  <si>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</si>
  <si>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</si>
  <si>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</si>
  <si>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</si>
  <si>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</si>
  <si>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</si>
  <si>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</si>
  <si>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</si>
  <si>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</si>
  <si>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</si>
  <si>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</si>
  <si>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</si>
  <si>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</si>
  <si>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</si>
  <si>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</si>
  <si>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</si>
  <si>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</si>
  <si>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</si>
  <si>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</si>
  <si>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</si>
  <si>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</si>
  <si>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</si>
  <si>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</si>
  <si>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</si>
  <si>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</si>
  <si>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</si>
  <si>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</si>
  <si>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</si>
  <si>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</si>
  <si>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</si>
  <si>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</si>
  <si>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</si>
  <si>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</si>
  <si>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</si>
  <si>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</si>
  <si>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</si>
  <si>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</si>
  <si>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</si>
  <si>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</si>
  <si>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</si>
  <si>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</si>
  <si>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</si>
  <si>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</si>
  <si>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</si>
  <si>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</si>
  <si>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</si>
  <si>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</si>
  <si>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</si>
  <si>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</si>
  <si>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</si>
  <si>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</si>
  <si>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</si>
  <si>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</si>
  <si>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</si>
  <si>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</si>
  <si>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</si>
  <si>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</si>
  <si>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</si>
  <si>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</si>
  <si>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</si>
  <si>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</si>
  <si>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</si>
  <si>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</si>
  <si>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</si>
  <si>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</si>
  <si>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</si>
  <si>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</si>
  <si>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</si>
  <si>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</si>
  <si>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</si>
  <si>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</si>
  <si>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</si>
  <si>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</si>
  <si>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</si>
  <si>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</si>
  <si>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</si>
  <si>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</si>
  <si>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</si>
  <si>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</si>
  <si>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</si>
  <si>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</si>
  <si>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</si>
  <si>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</si>
  <si>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</si>
  <si>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</si>
  <si>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</si>
  <si>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</si>
  <si>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</si>
  <si>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</si>
  <si>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</si>
  <si>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</si>
  <si>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</si>
  <si>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</si>
  <si>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</si>
  <si>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</si>
  <si>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</si>
  <si>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</si>
  <si>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</si>
  <si>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</si>
  <si>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</si>
  <si>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</si>
  <si>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</si>
  <si>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</si>
  <si>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</si>
  <si>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</si>
  <si>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</si>
  <si>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</si>
  <si>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</si>
  <si>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</si>
  <si>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</si>
  <si>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</si>
  <si>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</si>
  <si>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</si>
  <si>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</si>
  <si>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</si>
  <si>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</si>
  <si>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</si>
  <si>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</si>
  <si>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</si>
  <si>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</si>
  <si>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</si>
  <si>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</si>
  <si>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</si>
  <si>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</si>
  <si>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</si>
  <si>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</si>
  <si>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</si>
  <si>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</si>
  <si>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</si>
  <si>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</si>
  <si>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</si>
  <si>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</si>
  <si>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</si>
  <si>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</si>
  <si>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</si>
  <si>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</si>
  <si>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</si>
  <si>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</si>
  <si>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</si>
  <si>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</si>
  <si>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</si>
  <si>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</si>
  <si>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</si>
  <si>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</si>
  <si>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</si>
  <si>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</si>
  <si>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</si>
  <si>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</si>
  <si>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</si>
  <si>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</si>
  <si>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</si>
  <si>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</si>
  <si>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</si>
  <si>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</si>
  <si>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</si>
  <si>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</si>
  <si>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</si>
  <si>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</si>
  <si>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</si>
  <si>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</si>
  <si>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</si>
  <si>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</si>
  <si>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</si>
  <si>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</si>
  <si>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</si>
  <si>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</si>
  <si>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</si>
  <si>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</si>
  <si>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</si>
  <si>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</si>
  <si>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</si>
  <si>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</si>
  <si>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</si>
  <si>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</si>
  <si>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</si>
  <si>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</si>
  <si>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</si>
  <si>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</si>
  <si>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</si>
  <si>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</si>
  <si>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</si>
  <si>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</si>
  <si>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</si>
  <si>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</si>
  <si>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</si>
  <si>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</si>
  <si>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</si>
  <si>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</si>
  <si>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</si>
  <si>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</si>
  <si>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</si>
  <si>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</si>
  <si>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</si>
  <si>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</si>
  <si>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</si>
  <si>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</si>
  <si>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</si>
  <si>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</si>
  <si>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</si>
  <si>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</si>
  <si>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</si>
  <si>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</si>
  <si>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</si>
  <si>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</si>
  <si>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</si>
  <si>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</si>
  <si>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</si>
  <si>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</si>
  <si>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</si>
  <si>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</si>
  <si>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</si>
  <si>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</si>
  <si>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</si>
  <si>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</si>
  <si>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</si>
  <si>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</si>
  <si>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</si>
  <si>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</si>
  <si>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</si>
  <si>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</si>
  <si>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</si>
  <si>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</si>
  <si>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</si>
  <si>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</si>
  <si>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</si>
  <si>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</si>
  <si>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</si>
  <si>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</si>
  <si>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</si>
  <si>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</si>
  <si>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</si>
  <si>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</si>
  <si>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</si>
  <si>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</si>
  <si>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</si>
  <si>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</si>
  <si>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</si>
  <si>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</si>
  <si>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</si>
  <si>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</si>
  <si>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</si>
  <si>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</si>
  <si>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</si>
  <si>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</si>
  <si>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</si>
  <si>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</si>
  <si>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</si>
  <si>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</si>
  <si>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</si>
  <si>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</si>
  <si>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</si>
  <si>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</si>
  <si>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</si>
  <si>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</si>
  <si>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</si>
  <si>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</si>
  <si>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</si>
  <si>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</si>
  <si>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</si>
  <si>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</si>
  <si>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</si>
  <si>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</si>
  <si>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</si>
  <si>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</si>
  <si>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</si>
  <si>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</si>
  <si>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</si>
  <si>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</si>
  <si>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</si>
  <si>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</si>
  <si>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</si>
  <si>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</si>
  <si>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</si>
  <si>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</si>
  <si>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</si>
  <si>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</si>
  <si>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</si>
  <si>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</si>
  <si>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</si>
  <si>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</si>
  <si>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</si>
  <si>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</si>
  <si>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</si>
  <si>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</si>
  <si>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</si>
  <si>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</si>
  <si>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</si>
  <si>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</si>
  <si>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</si>
  <si>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</si>
  <si>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</si>
  <si>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</si>
  <si>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</si>
  <si>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</si>
  <si>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</si>
  <si>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</si>
  <si>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</si>
  <si>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</si>
  <si>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</si>
  <si>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</si>
  <si>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</si>
  <si>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</si>
  <si>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</si>
  <si>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</si>
  <si>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</si>
  <si>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</si>
  <si>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</si>
  <si>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</si>
  <si>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</si>
  <si>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</si>
  <si>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</si>
  <si>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</si>
  <si>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</si>
  <si>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</si>
  <si>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</si>
  <si>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</si>
  <si>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</si>
  <si>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</si>
  <si>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</si>
  <si>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</si>
  <si>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</si>
  <si>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</si>
  <si>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</si>
  <si>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</si>
  <si>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</si>
  <si>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</si>
  <si>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</si>
  <si>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</si>
  <si>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</si>
  <si>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</si>
  <si>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</si>
  <si>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</si>
  <si>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</si>
  <si>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</si>
  <si>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</si>
  <si>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</si>
  <si>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</si>
  <si>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</si>
  <si>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</si>
  <si>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</si>
  <si>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</si>
  <si>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</si>
  <si>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</si>
  <si>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</si>
  <si>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</si>
  <si>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</si>
  <si>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</si>
  <si>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</si>
  <si>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</si>
  <si>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</si>
  <si>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</si>
  <si>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</si>
  <si>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</si>
  <si>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</si>
  <si>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</si>
  <si>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</si>
  <si>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</si>
  <si>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</si>
  <si>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</si>
  <si>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</si>
  <si>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</si>
  <si>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</si>
  <si>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</si>
  <si>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</si>
  <si>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</si>
  <si>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</si>
  <si>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</si>
  <si>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</si>
  <si>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</si>
  <si>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</si>
  <si>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</si>
  <si>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</si>
  <si>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</si>
  <si>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</si>
  <si>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</si>
  <si>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</si>
  <si>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</si>
  <si>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</si>
  <si>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</si>
  <si>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</si>
  <si>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</si>
  <si>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</si>
  <si>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</si>
  <si>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</si>
  <si>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</si>
  <si>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</si>
  <si>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</si>
  <si>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</si>
  <si>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</si>
  <si>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</si>
  <si>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</si>
  <si>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</si>
  <si>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</si>
  <si>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</si>
  <si>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</si>
  <si>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</si>
  <si>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</si>
  <si>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</si>
  <si>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</si>
  <si>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</si>
  <si>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</si>
  <si>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</si>
  <si>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</si>
  <si>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</si>
  <si>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</si>
  <si>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</si>
  <si>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</si>
  <si>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</si>
  <si>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</si>
  <si>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</si>
  <si>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</si>
  <si>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</si>
  <si>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</si>
  <si>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</si>
  <si>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</si>
  <si>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</si>
  <si>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</si>
  <si>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</si>
  <si>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</si>
  <si>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</si>
  <si>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</si>
  <si>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</si>
  <si>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</si>
  <si>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</si>
  <si>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</si>
  <si>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</si>
  <si>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</si>
  <si>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</si>
  <si>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</si>
  <si>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</si>
  <si>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</si>
  <si>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</si>
  <si>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</si>
  <si>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</si>
  <si>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</si>
  <si>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</si>
  <si>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</si>
  <si>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</si>
  <si>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</si>
  <si>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</si>
  <si>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</si>
  <si>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</si>
  <si>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</si>
  <si>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</si>
  <si>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</si>
  <si>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</si>
  <si>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</si>
  <si>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</si>
  <si>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</si>
  <si>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</si>
  <si>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</si>
  <si>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</si>
  <si>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</si>
  <si>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</si>
  <si>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</si>
  <si>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</si>
  <si>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</si>
  <si>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</si>
  <si>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</si>
  <si>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</si>
  <si>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</si>
  <si>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</si>
  <si>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</si>
  <si>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</si>
  <si>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</si>
  <si>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</si>
  <si>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</si>
  <si>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</si>
  <si>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</si>
  <si>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</si>
  <si>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</si>
  <si>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</si>
  <si>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</si>
  <si>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</si>
  <si>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</si>
  <si>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</si>
  <si>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</si>
  <si>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</si>
  <si>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</si>
  <si>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</si>
  <si>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</si>
  <si>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</si>
  <si>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</si>
  <si>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</si>
  <si>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</si>
  <si>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</si>
  <si>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</si>
  <si>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</si>
  <si>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</si>
  <si>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</si>
  <si>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</si>
  <si>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</si>
  <si>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</si>
  <si>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</si>
  <si>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</si>
  <si>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</si>
  <si>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</si>
  <si>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</si>
  <si>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</si>
  <si>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</si>
  <si>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</si>
  <si>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</si>
  <si>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</si>
  <si>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</si>
  <si>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</si>
  <si>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</si>
  <si>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</si>
  <si>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</si>
  <si>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</si>
  <si>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</si>
  <si>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</si>
  <si>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</si>
  <si>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</si>
  <si>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</si>
  <si>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</si>
  <si>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</si>
  <si>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</si>
  <si>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</si>
  <si>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</si>
  <si>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</si>
  <si>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</si>
  <si>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</si>
  <si>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</si>
  <si>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</si>
  <si>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</si>
  <si>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</si>
  <si>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</si>
  <si>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</si>
  <si>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</si>
  <si>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</si>
  <si>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</si>
  <si>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</si>
  <si>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</si>
  <si>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</si>
  <si>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</si>
  <si>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</si>
  <si>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</si>
  <si>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</si>
  <si>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</si>
  <si>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</si>
  <si>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</si>
  <si>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</si>
  <si>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</si>
  <si>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</si>
  <si>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</si>
  <si>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</si>
  <si>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</si>
  <si>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</si>
  <si>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</si>
  <si>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</si>
  <si>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</si>
  <si>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</si>
  <si>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</si>
  <si>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</si>
  <si>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</si>
  <si>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</si>
  <si>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</si>
  <si>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</si>
  <si>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</si>
  <si>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</si>
  <si>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</si>
  <si>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</si>
  <si>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</si>
  <si>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</si>
  <si>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</si>
  <si>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</si>
  <si>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</si>
  <si>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</si>
  <si>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</si>
  <si>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</si>
  <si>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</si>
  <si>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</si>
  <si>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</si>
  <si>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</si>
  <si>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</si>
  <si>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</si>
  <si>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</si>
  <si>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</si>
  <si>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</si>
  <si>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</si>
  <si>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</si>
  <si>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</si>
  <si>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</si>
  <si>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</si>
  <si>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</si>
  <si>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</si>
  <si>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</si>
  <si>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</si>
  <si>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</si>
  <si>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</si>
  <si>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</si>
  <si>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</si>
  <si>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</si>
  <si>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</si>
  <si>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</si>
  <si>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</si>
  <si>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</si>
  <si>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</si>
  <si>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</si>
  <si>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</si>
  <si>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</si>
  <si>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</si>
  <si>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</si>
  <si>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</si>
  <si>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</si>
  <si>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</si>
  <si>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</si>
  <si>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</si>
  <si>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</si>
  <si>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</si>
  <si>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</si>
  <si>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</si>
  <si>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</si>
  <si>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</si>
  <si>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</si>
  <si>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</si>
  <si>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</si>
  <si>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</si>
  <si>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</si>
  <si>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</si>
  <si>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</si>
  <si>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</si>
  <si>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</si>
  <si>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</si>
  <si>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</si>
  <si>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</si>
  <si>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</si>
  <si>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</si>
  <si>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</si>
  <si>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</si>
  <si>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</si>
  <si>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</si>
  <si>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</si>
  <si>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</si>
  <si>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</si>
  <si>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</si>
  <si>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</si>
  <si>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</si>
  <si>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</si>
  <si>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</si>
  <si>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</si>
  <si>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</si>
  <si>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</si>
  <si>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</si>
  <si>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</si>
  <si>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</si>
  <si>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</si>
  <si>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</si>
  <si>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</si>
  <si>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</si>
  <si>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</si>
  <si>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</si>
  <si>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</si>
  <si>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</si>
  <si>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</si>
  <si>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</si>
  <si>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</si>
  <si>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</si>
  <si>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</si>
  <si>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</si>
  <si>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</si>
  <si>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</si>
  <si>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</si>
  <si>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</si>
  <si>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</si>
  <si>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</si>
  <si>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</si>
  <si>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</si>
  <si>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</si>
  <si>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</si>
  <si>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</si>
  <si>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</si>
  <si>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</si>
  <si>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</si>
  <si>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</si>
  <si>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</si>
  <si>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</si>
  <si>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</si>
  <si>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</si>
  <si>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</si>
  <si>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</si>
  <si>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</si>
  <si>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</si>
  <si>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</si>
  <si>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</si>
  <si>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</si>
  <si>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</si>
  <si>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</si>
  <si>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</si>
  <si>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</si>
  <si>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</si>
  <si>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</si>
  <si>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</si>
  <si>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</si>
  <si>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</si>
  <si>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</si>
  <si>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</si>
  <si>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</si>
  <si>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</si>
  <si>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</si>
  <si>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</si>
  <si>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</si>
  <si>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</si>
  <si>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</si>
  <si>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</si>
  <si>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</si>
  <si>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</si>
  <si>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</si>
  <si>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</si>
  <si>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</si>
  <si>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</si>
  <si>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</si>
  <si>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</si>
  <si>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</si>
  <si>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</si>
  <si>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</si>
  <si>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</si>
  <si>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</si>
  <si>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</si>
  <si>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</si>
  <si>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</si>
  <si>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</si>
  <si>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</si>
  <si>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</si>
  <si>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</si>
  <si>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</si>
  <si>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</si>
  <si>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</si>
  <si>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</si>
  <si>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</si>
  <si>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</si>
  <si>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</si>
  <si>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</si>
  <si>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</si>
  <si>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</si>
  <si>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</si>
  <si>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</si>
  <si>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</si>
  <si>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</si>
  <si>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</si>
  <si>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</si>
  <si>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</si>
  <si>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</si>
  <si>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</si>
  <si>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</si>
  <si>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</si>
  <si>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</si>
  <si>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</si>
  <si>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</si>
  <si>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</si>
  <si>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</si>
  <si>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</si>
  <si>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</si>
  <si>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</si>
  <si>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</si>
  <si>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</si>
  <si>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</si>
  <si>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</si>
  <si>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</si>
  <si>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</si>
  <si>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</si>
  <si>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</si>
  <si>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</si>
  <si>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</si>
  <si>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</si>
  <si>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</si>
  <si>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</si>
  <si>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</si>
  <si>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</si>
  <si>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</si>
  <si>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</si>
  <si>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</si>
  <si>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</si>
  <si>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</si>
  <si>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</si>
  <si>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</si>
  <si>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</si>
  <si>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</si>
  <si>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</si>
  <si>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</si>
  <si>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</si>
  <si>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</si>
  <si>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</si>
  <si>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</si>
  <si>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</si>
  <si>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</si>
  <si>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</si>
  <si>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</si>
  <si>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</si>
  <si>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</si>
  <si>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</si>
  <si>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</si>
  <si>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</si>
  <si>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</si>
  <si>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</si>
  <si>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</si>
  <si>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</si>
  <si>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</si>
  <si>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</si>
  <si>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</si>
  <si>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</si>
  <si>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</si>
  <si>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</si>
  <si>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</si>
  <si>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</si>
  <si>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</si>
  <si>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</si>
  <si>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</si>
  <si>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</si>
  <si>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</si>
  <si>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</si>
  <si>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</si>
  <si>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</si>
  <si>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</si>
  <si>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</si>
  <si>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</si>
  <si>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</si>
  <si>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</si>
  <si>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</si>
  <si>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</si>
  <si>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</si>
  <si>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</si>
  <si>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</si>
  <si>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</si>
  <si>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</si>
  <si>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</si>
  <si>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</si>
  <si>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</si>
  <si>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</si>
  <si>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</si>
  <si>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</si>
  <si>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</si>
  <si>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</si>
  <si>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</si>
  <si>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</si>
  <si>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</si>
  <si>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</si>
  <si>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</si>
  <si>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</si>
  <si>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</si>
  <si>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</si>
  <si>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</si>
  <si>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</si>
  <si>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</si>
  <si>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</si>
  <si>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</si>
  <si>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</si>
  <si>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</si>
  <si>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</si>
  <si>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</si>
  <si>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</si>
  <si>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</si>
  <si>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</si>
  <si>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</si>
  <si>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</si>
  <si>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</si>
  <si>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</si>
  <si>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</si>
  <si>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</si>
  <si>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</si>
  <si>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</si>
  <si>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</si>
  <si>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</si>
  <si>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</si>
  <si>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</si>
  <si>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</si>
  <si>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</si>
  <si>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</si>
  <si>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</si>
  <si>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</si>
  <si>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</si>
  <si>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</si>
  <si>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</si>
  <si>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</si>
  <si>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</si>
  <si>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</si>
  <si>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</si>
  <si>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</si>
  <si>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</si>
  <si>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</si>
  <si>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</si>
  <si>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</si>
  <si>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</si>
  <si>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</si>
  <si>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</si>
  <si>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</si>
  <si>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</si>
  <si>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</si>
  <si>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</si>
  <si>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</si>
  <si>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</si>
  <si>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</si>
  <si>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</si>
  <si>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</si>
  <si>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</si>
  <si>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</si>
  <si>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</si>
  <si>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</si>
  <si>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</si>
  <si>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</si>
  <si>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</si>
  <si>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</si>
  <si>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</si>
  <si>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</si>
  <si>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</si>
  <si>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</si>
  <si>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</si>
  <si>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</si>
  <si>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</si>
  <si>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</si>
  <si>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</si>
  <si>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</si>
  <si>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</si>
  <si>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</si>
  <si>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</si>
  <si>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</si>
  <si>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</si>
  <si>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</si>
  <si>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</si>
  <si>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</si>
  <si>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</si>
  <si>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</si>
  <si>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</si>
  <si>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</si>
  <si>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</si>
  <si>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</si>
  <si>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</si>
  <si>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</si>
  <si>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</si>
  <si>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</si>
  <si>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</si>
  <si>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</si>
  <si>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</si>
  <si>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</si>
  <si>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</si>
  <si>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</si>
  <si>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</si>
  <si>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</si>
  <si>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</si>
  <si>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</si>
  <si>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</si>
  <si>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</si>
  <si>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</si>
  <si>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</si>
  <si>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</si>
  <si>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</si>
  <si>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</si>
  <si>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</si>
  <si>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</si>
  <si>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</si>
  <si>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</si>
  <si>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</si>
  <si>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</si>
  <si>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</si>
  <si>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</si>
  <si>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</si>
  <si>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</si>
  <si>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</si>
  <si>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</si>
  <si>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</si>
  <si>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</si>
  <si>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</si>
  <si>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</si>
  <si>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</si>
  <si>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</si>
  <si>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</si>
  <si>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</si>
  <si>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</si>
  <si>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</si>
  <si>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</si>
  <si>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</si>
  <si>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</si>
  <si>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</si>
  <si>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</si>
  <si>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</si>
  <si>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</si>
  <si>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</si>
  <si>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</si>
  <si>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</si>
  <si>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</si>
  <si>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</si>
  <si>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</si>
  <si>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</si>
  <si>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</si>
  <si>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</si>
  <si>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</si>
  <si>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</si>
  <si>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</si>
  <si>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</si>
  <si>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</si>
  <si>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</si>
  <si>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</si>
  <si>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</si>
  <si>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</si>
  <si>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</si>
  <si>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</si>
  <si>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</si>
  <si>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</si>
  <si>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</si>
  <si>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</si>
  <si>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</si>
  <si>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</si>
  <si>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</si>
  <si>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</si>
  <si>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</si>
  <si>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</si>
  <si>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</si>
  <si>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</si>
  <si>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</si>
  <si>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</si>
  <si>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</si>
  <si>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</si>
  <si>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</si>
  <si>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</si>
  <si>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</si>
  <si>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</si>
  <si>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</si>
  <si>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</si>
  <si>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</si>
  <si>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</si>
  <si>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</si>
  <si>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</si>
  <si>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</si>
  <si>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</si>
  <si>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</si>
  <si>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</si>
  <si>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</si>
  <si>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</si>
  <si>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</si>
  <si>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</si>
  <si>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</si>
  <si>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</si>
  <si>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</si>
  <si>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</si>
  <si>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</si>
  <si>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</si>
  <si>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</si>
  <si>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</si>
  <si>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</si>
  <si>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</si>
  <si>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</si>
  <si>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</si>
  <si>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</si>
  <si>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</si>
  <si>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</si>
  <si>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</si>
  <si>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</si>
  <si>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</si>
  <si>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</si>
  <si>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</si>
  <si>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</si>
  <si>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</si>
  <si>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</si>
  <si>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</si>
  <si>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</si>
  <si>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</si>
  <si>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</si>
  <si>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</si>
  <si>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</si>
  <si>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</si>
  <si>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</si>
  <si>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</si>
  <si>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</si>
  <si>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</si>
  <si>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</si>
  <si>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</si>
  <si>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</si>
  <si>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</si>
  <si>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</si>
  <si>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</si>
  <si>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</si>
  <si>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</si>
  <si>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</si>
  <si>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</si>
  <si>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</si>
  <si>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</si>
  <si>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</si>
  <si>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</si>
  <si>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</si>
  <si>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</si>
  <si>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</si>
  <si>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</si>
  <si>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</si>
  <si>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</si>
  <si>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</si>
  <si>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</si>
  <si>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</si>
  <si>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</si>
  <si>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</si>
  <si>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</si>
  <si>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</si>
  <si>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</si>
  <si>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</si>
  <si>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</si>
  <si>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</si>
  <si>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</si>
  <si>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</si>
  <si>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</si>
  <si>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</si>
  <si>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</si>
  <si>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</si>
  <si>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</si>
  <si>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</si>
  <si>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</si>
  <si>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</si>
  <si>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</si>
  <si>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</si>
  <si>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</si>
  <si>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</si>
  <si>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</si>
  <si>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</si>
  <si>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</si>
  <si>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</si>
  <si>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</si>
  <si>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</si>
  <si>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</si>
  <si>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</si>
  <si>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</si>
  <si>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</si>
  <si>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</si>
  <si>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</si>
  <si>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</si>
  <si>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</si>
  <si>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</si>
  <si>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</si>
  <si>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</si>
  <si>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</si>
  <si>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</si>
  <si>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</si>
  <si>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</si>
  <si>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</si>
  <si>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</si>
  <si>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</si>
  <si>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</si>
  <si>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</si>
  <si>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</si>
  <si>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</si>
  <si>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</si>
  <si>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</si>
  <si>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</si>
  <si>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</si>
  <si>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</si>
  <si>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</si>
  <si>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</si>
  <si>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</si>
  <si>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</si>
  <si>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</si>
  <si>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</si>
  <si>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</si>
  <si>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</si>
  <si>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</si>
  <si>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</si>
  <si>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</si>
  <si>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</si>
  <si>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</si>
  <si>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</si>
  <si>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</si>
  <si>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</si>
  <si>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</si>
  <si>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</si>
  <si>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</si>
  <si>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</si>
  <si>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</si>
  <si>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</si>
  <si>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</si>
  <si>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</si>
  <si>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</si>
  <si>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</si>
  <si>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</si>
  <si>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</si>
  <si>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</si>
  <si>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</si>
  <si>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</si>
  <si>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</si>
  <si>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</si>
  <si>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</si>
  <si>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</si>
  <si>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</si>
  <si>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</si>
  <si>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</si>
  <si>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</si>
  <si>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</si>
  <si>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</si>
  <si>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</si>
  <si>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</si>
  <si>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</si>
  <si>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</si>
  <si>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</si>
  <si>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</si>
  <si>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</si>
  <si>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</si>
  <si>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</si>
  <si>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</si>
  <si>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</si>
  <si>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</si>
  <si>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</si>
  <si>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</si>
  <si>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</si>
  <si>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</si>
  <si>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</si>
  <si>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</si>
  <si>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</si>
  <si>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</si>
  <si>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</si>
  <si>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</si>
  <si>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</si>
  <si>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</si>
  <si>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</si>
  <si>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</si>
  <si>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</si>
  <si>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</si>
  <si>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</si>
  <si>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</si>
  <si>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</si>
  <si>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</si>
  <si>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</si>
  <si>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</si>
  <si>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</si>
  <si>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</si>
  <si>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</si>
  <si>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</si>
  <si>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</si>
  <si>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</si>
  <si>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</si>
  <si>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</si>
  <si>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</si>
  <si>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</si>
  <si>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</si>
  <si>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</si>
  <si>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</si>
  <si>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</si>
  <si>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</si>
  <si>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</si>
  <si>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</si>
  <si>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</si>
  <si>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</si>
  <si>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</si>
  <si>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</si>
  <si>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</si>
  <si>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</si>
  <si>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</si>
  <si>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</si>
  <si>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</si>
  <si>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</si>
  <si>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</si>
  <si>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</si>
  <si>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</si>
  <si>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</si>
  <si>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</si>
  <si>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</si>
  <si>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</si>
  <si>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</si>
  <si>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</si>
  <si>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</si>
  <si>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</si>
  <si>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</si>
  <si>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</si>
  <si>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</si>
  <si>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</si>
  <si>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</si>
  <si>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</si>
  <si>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</si>
  <si>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</si>
  <si>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</si>
  <si>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</si>
  <si>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</si>
  <si>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</si>
  <si>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</si>
  <si>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</si>
  <si>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</si>
  <si>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</si>
  <si>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</si>
  <si>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</si>
  <si>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</si>
  <si>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</si>
  <si>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</si>
  <si>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</si>
  <si>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</si>
  <si>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</si>
  <si>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</si>
  <si>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</si>
  <si>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</si>
  <si>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</si>
  <si>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</si>
  <si>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</si>
  <si>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</si>
  <si>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</si>
  <si>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</si>
  <si>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</si>
  <si>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</si>
  <si>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</si>
  <si>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</si>
  <si>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</si>
  <si>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</si>
  <si>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</si>
  <si>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</si>
  <si>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</si>
  <si>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</si>
  <si>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</si>
  <si>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</si>
  <si>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</si>
  <si>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</si>
  <si>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</si>
  <si>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</si>
  <si>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</si>
  <si>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</si>
  <si>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</si>
  <si>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</si>
  <si>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</si>
  <si>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</si>
  <si>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</si>
  <si>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</si>
  <si>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</si>
  <si>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</si>
  <si>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</si>
  <si>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</si>
  <si>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</si>
  <si>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</si>
  <si>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</si>
  <si>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</si>
  <si>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</si>
  <si>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</si>
  <si>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</si>
  <si>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</si>
  <si>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</si>
  <si>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</si>
  <si>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</si>
  <si>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</si>
  <si>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</si>
  <si>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</si>
  <si>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</si>
  <si>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</si>
  <si>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</si>
  <si>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</si>
  <si>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</si>
  <si>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</si>
  <si>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</si>
  <si>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</si>
  <si>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</si>
  <si>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</si>
  <si>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</si>
  <si>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</si>
  <si>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</si>
  <si>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</si>
  <si>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</si>
  <si>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</si>
  <si>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</si>
  <si>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</si>
  <si>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</si>
  <si>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</si>
  <si>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</si>
  <si>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</si>
  <si>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</si>
  <si>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</si>
  <si>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</si>
  <si>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</si>
  <si>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</si>
  <si>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</si>
  <si>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</si>
  <si>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</si>
  <si>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</si>
  <si>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</si>
  <si>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</si>
  <si>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</si>
  <si>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</si>
  <si>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</si>
  <si>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</si>
  <si>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</si>
  <si>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</si>
  <si>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</si>
  <si>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</si>
  <si>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</si>
  <si>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</si>
  <si>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</si>
  <si>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</si>
  <si>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</si>
  <si>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</si>
  <si>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</si>
  <si>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</si>
  <si>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</si>
  <si>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</si>
  <si>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</si>
  <si>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</si>
  <si>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</si>
  <si>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</si>
  <si>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</si>
  <si>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</si>
  <si>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</si>
  <si>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</si>
  <si>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</si>
  <si>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</si>
  <si>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</si>
  <si>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</si>
  <si>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</si>
  <si>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</si>
  <si>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</si>
  <si>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</si>
  <si>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</si>
  <si>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</si>
  <si>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</si>
  <si>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</si>
  <si>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</si>
  <si>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</si>
  <si>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</si>
  <si>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</si>
  <si>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</si>
  <si>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</si>
  <si>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</si>
  <si>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</si>
  <si>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</si>
  <si>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</si>
  <si>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</si>
  <si>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</si>
  <si>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</si>
  <si>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</si>
  <si>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</si>
  <si>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</si>
  <si>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</si>
  <si>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</si>
  <si>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</si>
  <si>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</si>
  <si>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</si>
  <si>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</si>
  <si>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</si>
  <si>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</si>
  <si>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</si>
  <si>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</si>
  <si>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</si>
  <si>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</si>
  <si>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</si>
  <si>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</si>
  <si>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</si>
  <si>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</si>
  <si>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</si>
  <si>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</si>
  <si>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</si>
  <si>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</si>
  <si>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</si>
  <si>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</si>
  <si>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</si>
  <si>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</si>
  <si>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</si>
  <si>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</si>
  <si>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</si>
  <si>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</si>
  <si>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</si>
  <si>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</si>
  <si>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</si>
  <si>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</si>
  <si>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</si>
  <si>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</si>
  <si>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</si>
  <si>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</si>
  <si>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</si>
  <si>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</si>
  <si>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</si>
  <si>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</si>
  <si>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</si>
  <si>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</si>
  <si>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</si>
  <si>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</si>
  <si>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</si>
  <si>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</si>
  <si>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</si>
  <si>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</si>
  <si>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</si>
  <si>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</si>
  <si>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</si>
  <si>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</si>
  <si>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</si>
  <si>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</si>
  <si>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</si>
  <si>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</si>
  <si>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</si>
  <si>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</si>
  <si>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</si>
  <si>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</si>
  <si>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</si>
  <si>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</si>
  <si>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</si>
  <si>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</si>
  <si>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</si>
  <si>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</si>
  <si>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</si>
  <si>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</si>
  <si>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</si>
  <si>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</si>
  <si>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</si>
  <si>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</si>
  <si>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</si>
  <si>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</si>
  <si>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</si>
  <si>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</si>
  <si>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</si>
  <si>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</si>
  <si>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</si>
  <si>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</si>
  <si>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</si>
  <si>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</si>
  <si>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</si>
  <si>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</si>
  <si>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</si>
  <si>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</si>
  <si>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</si>
  <si>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</si>
  <si>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</si>
  <si>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</si>
  <si>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</si>
  <si>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</si>
  <si>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</si>
  <si>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</si>
  <si>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</si>
  <si>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</si>
  <si>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</si>
  <si>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</si>
  <si>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</si>
  <si>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</si>
  <si>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</si>
  <si>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</si>
  <si>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</si>
  <si>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</si>
  <si>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</si>
  <si>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</si>
  <si>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</si>
  <si>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</si>
  <si>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</si>
  <si>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</si>
  <si>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</si>
  <si>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</si>
  <si>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</si>
  <si>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</si>
  <si>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</si>
  <si>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</si>
  <si>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</si>
  <si>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</si>
  <si>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</si>
  <si>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</si>
  <si>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</si>
  <si>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</si>
  <si>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</si>
  <si>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</si>
  <si>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</si>
  <si>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</si>
  <si>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</si>
  <si>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</si>
  <si>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</si>
  <si>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</si>
  <si>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</si>
  <si>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</si>
  <si>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</si>
  <si>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</si>
  <si>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</si>
  <si>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</si>
  <si>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</si>
  <si>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</si>
  <si>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</si>
  <si>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</si>
  <si>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</si>
  <si>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</si>
  <si>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</si>
  <si>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</si>
  <si>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</si>
  <si>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</si>
  <si>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</si>
  <si>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</si>
  <si>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</si>
  <si>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</si>
  <si>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</si>
  <si>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</si>
  <si>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</si>
  <si>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</si>
  <si>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</si>
  <si>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</si>
  <si>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</si>
  <si>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</si>
  <si>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</si>
  <si>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</si>
  <si>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</si>
  <si>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</si>
  <si>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</si>
  <si>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</si>
  <si>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</si>
  <si>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</si>
  <si>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</si>
  <si>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</si>
  <si>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</si>
  <si>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</si>
  <si>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</si>
  <si>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</si>
  <si>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</si>
  <si>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</si>
  <si>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</si>
  <si>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</si>
  <si>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</si>
  <si>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</si>
  <si>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</si>
  <si>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</si>
  <si>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</si>
  <si>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</si>
  <si>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</si>
  <si>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</si>
  <si>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</si>
  <si>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</si>
  <si>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</si>
  <si>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</si>
  <si>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</si>
  <si>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</si>
  <si>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</si>
  <si>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</si>
  <si>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</si>
  <si>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</si>
  <si>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</si>
  <si>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</si>
  <si>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</si>
  <si>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</si>
  <si>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</si>
  <si>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</si>
  <si>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</si>
  <si>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</si>
  <si>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</si>
  <si>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</si>
  <si>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</si>
  <si>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</si>
  <si>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</si>
  <si>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</si>
  <si>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</si>
  <si>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</si>
  <si>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</si>
  <si>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</si>
  <si>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</si>
  <si>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</si>
  <si>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</si>
  <si>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</si>
  <si>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</si>
  <si>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</si>
  <si>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</si>
  <si>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</si>
  <si>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</si>
  <si>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</si>
  <si>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</si>
  <si>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</si>
  <si>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</si>
  <si>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</si>
  <si>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</si>
  <si>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</si>
  <si>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</si>
  <si>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</si>
  <si>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</si>
  <si>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</si>
  <si>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</si>
  <si>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</si>
  <si>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</si>
  <si>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</si>
  <si>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</si>
  <si>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</si>
  <si>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</si>
  <si>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</si>
  <si>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</si>
  <si>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</si>
  <si>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</si>
  <si>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</si>
  <si>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</si>
  <si>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</si>
  <si>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</si>
  <si>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</si>
  <si>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</si>
  <si>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</si>
  <si>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</si>
  <si>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</si>
  <si>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</si>
  <si>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</si>
  <si>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</si>
  <si>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</si>
  <si>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</si>
  <si>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</si>
  <si>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</si>
  <si>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</si>
  <si>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</si>
  <si>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</si>
  <si>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</si>
  <si>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</si>
  <si>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</si>
  <si>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</si>
  <si>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</si>
  <si>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</si>
  <si>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</si>
  <si>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</si>
  <si>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</si>
  <si>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</si>
  <si>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</si>
  <si>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</si>
  <si>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</si>
  <si>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</si>
  <si>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</si>
  <si>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</si>
  <si>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</si>
  <si>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</si>
  <si>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</si>
  <si>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</si>
  <si>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</si>
  <si>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</si>
  <si>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</si>
  <si>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</si>
  <si>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</si>
  <si>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</si>
  <si>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</si>
  <si>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</si>
  <si>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</si>
  <si>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</si>
  <si>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</si>
  <si>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</si>
  <si>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</si>
  <si>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</si>
  <si>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</si>
  <si>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</si>
  <si>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</si>
  <si>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</si>
  <si>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</si>
  <si>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</si>
  <si>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</si>
  <si>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</si>
  <si>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</si>
  <si>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</si>
  <si>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</si>
  <si>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</si>
  <si>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</si>
  <si>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</si>
  <si>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</si>
  <si>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</si>
  <si>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</si>
  <si>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</si>
  <si>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</si>
  <si>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</si>
  <si>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</si>
  <si>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</si>
  <si>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</si>
  <si>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</si>
  <si>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</si>
  <si>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</si>
  <si>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</si>
  <si>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</si>
  <si>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</si>
  <si>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</si>
  <si>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</si>
  <si>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</si>
  <si>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</si>
  <si>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</si>
  <si>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</si>
  <si>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</si>
  <si>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</si>
  <si>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</si>
  <si>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</si>
  <si>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</si>
  <si>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</si>
  <si>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</si>
  <si>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</si>
  <si>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</si>
  <si>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</si>
  <si>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</si>
  <si>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</si>
  <si>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</si>
  <si>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</si>
  <si>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</si>
  <si>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</si>
  <si>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</si>
  <si>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</si>
  <si>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</si>
  <si>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</si>
  <si>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</si>
  <si>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</si>
  <si>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</si>
  <si>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</si>
  <si>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</si>
  <si>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</si>
  <si>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</si>
  <si>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</si>
  <si>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</si>
  <si>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</si>
  <si>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</si>
  <si>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</si>
  <si>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</si>
  <si>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</si>
  <si>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</si>
  <si>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</si>
  <si>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</si>
  <si>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</si>
  <si>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</si>
  <si>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</si>
  <si>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</si>
  <si>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</si>
  <si>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</si>
  <si>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</si>
  <si>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</si>
  <si>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</si>
  <si>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</si>
  <si>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</si>
  <si>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</si>
  <si>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</si>
  <si>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</si>
  <si>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</si>
  <si>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</si>
  <si>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</si>
  <si>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</si>
  <si>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</si>
  <si>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</si>
  <si>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</si>
  <si>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</si>
  <si>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</si>
  <si>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</si>
  <si>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</si>
  <si>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</si>
  <si>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</si>
  <si>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</si>
  <si>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</si>
  <si>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</si>
  <si>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</si>
  <si>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</si>
  <si>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</si>
  <si>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</si>
  <si>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</si>
  <si>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</si>
  <si>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</si>
  <si>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</si>
  <si>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</si>
  <si>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</si>
  <si>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</si>
  <si>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</si>
  <si>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</si>
  <si>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</si>
  <si>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</si>
  <si>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</si>
  <si>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</si>
  <si>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</si>
  <si>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</si>
  <si>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</si>
  <si>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</si>
  <si>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</si>
  <si>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</si>
  <si>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</si>
  <si>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</si>
  <si>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</si>
  <si>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</si>
  <si>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</si>
  <si>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</si>
  <si>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</si>
  <si>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</si>
  <si>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</si>
  <si>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</si>
  <si>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</si>
  <si>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</si>
  <si>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</si>
  <si>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</si>
  <si>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</si>
  <si>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</si>
  <si>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</si>
  <si>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</si>
  <si>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</si>
  <si>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</si>
  <si>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</si>
  <si>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</si>
  <si>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</si>
  <si>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</si>
  <si>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</si>
  <si>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</si>
  <si>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</si>
  <si>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</si>
  <si>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</si>
  <si>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</si>
  <si>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</si>
  <si>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</si>
  <si>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</si>
  <si>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</si>
  <si>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</si>
  <si>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</si>
  <si>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</si>
  <si>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</si>
  <si>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</si>
  <si>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</si>
  <si>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</si>
  <si>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</si>
  <si>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</si>
  <si>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</si>
  <si>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</si>
  <si>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</si>
  <si>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</si>
  <si>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</si>
  <si>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</si>
  <si>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</si>
  <si>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</si>
  <si>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</si>
  <si>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</si>
  <si>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</si>
  <si>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</si>
  <si>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</si>
  <si>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</si>
  <si>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</si>
  <si>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</si>
  <si>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</si>
  <si>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</si>
  <si>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</si>
  <si>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</si>
  <si>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</si>
  <si>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</si>
  <si>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</si>
  <si>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</si>
  <si>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</si>
  <si>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</si>
  <si>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</si>
  <si>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</si>
  <si>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</si>
  <si>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</si>
  <si>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</si>
  <si>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</si>
  <si>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</si>
  <si>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</si>
  <si>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</si>
  <si>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</si>
  <si>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</si>
  <si>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</si>
  <si>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</si>
  <si>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</si>
  <si>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</si>
  <si>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</si>
  <si>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</si>
  <si>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</si>
  <si>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</si>
  <si>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</si>
  <si>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</si>
  <si>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</si>
  <si>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</si>
  <si>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</si>
  <si>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</si>
  <si>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</si>
  <si>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</si>
  <si>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</si>
  <si>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</si>
  <si>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</si>
  <si>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</si>
  <si>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</si>
  <si>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</si>
  <si>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</si>
  <si>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</si>
  <si>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</si>
  <si>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</si>
  <si>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</si>
  <si>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</si>
  <si>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</si>
  <si>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</si>
  <si>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</si>
  <si>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</si>
  <si>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</si>
  <si>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</si>
  <si>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</si>
  <si>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</si>
  <si>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</si>
  <si>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</si>
  <si>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</si>
  <si>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</si>
  <si>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</si>
  <si>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</si>
  <si>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</si>
  <si>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</si>
  <si>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</si>
  <si>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</si>
  <si>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</si>
  <si>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</si>
  <si>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</si>
  <si>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</si>
  <si>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</si>
  <si>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</si>
  <si>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</si>
  <si>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</si>
  <si>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</si>
  <si>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</si>
  <si>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</si>
  <si>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</si>
  <si>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</si>
  <si>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</si>
  <si>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</si>
  <si>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</si>
  <si>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</si>
  <si>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</si>
  <si>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</si>
  <si>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</si>
  <si>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</si>
  <si>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</si>
  <si>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</si>
  <si>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</si>
  <si>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</si>
  <si>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</si>
  <si>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</si>
  <si>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</si>
  <si>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</si>
  <si>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</si>
  <si>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</si>
  <si>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</si>
  <si>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</si>
  <si>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</si>
  <si>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</si>
  <si>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</si>
  <si>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</si>
  <si>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</si>
  <si>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</si>
  <si>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</si>
  <si>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</si>
  <si>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</si>
  <si>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</si>
  <si>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</si>
  <si>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</si>
  <si>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</si>
  <si>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</si>
  <si>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</si>
  <si>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</si>
  <si>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</si>
  <si>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</si>
  <si>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</si>
  <si>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</si>
  <si>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</si>
  <si>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</si>
  <si>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</si>
  <si>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</si>
  <si>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</si>
  <si>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</si>
  <si>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</si>
  <si>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</si>
  <si>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</si>
  <si>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</si>
  <si>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</si>
  <si>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</si>
  <si>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</si>
  <si>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</si>
  <si>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</si>
  <si>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</si>
  <si>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</si>
  <si>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</si>
  <si>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</si>
  <si>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</si>
  <si>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</si>
  <si>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</si>
  <si>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</si>
  <si>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</si>
  <si>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</si>
  <si>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</si>
  <si>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</si>
  <si>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</si>
  <si>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</si>
  <si>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</si>
  <si>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</si>
  <si>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</si>
  <si>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</si>
  <si>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</si>
  <si>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</si>
  <si>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</si>
  <si>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</si>
  <si>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</si>
  <si>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</si>
  <si>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</si>
  <si>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</si>
  <si>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</si>
  <si>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</si>
  <si>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</si>
  <si>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</si>
  <si>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</si>
  <si>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</si>
  <si>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</si>
  <si>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</si>
  <si>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</si>
  <si>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</si>
  <si>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</si>
  <si>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</si>
  <si>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</si>
  <si>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</si>
  <si>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</si>
  <si>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</si>
  <si>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</si>
  <si>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</si>
  <si>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</si>
  <si>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</si>
  <si>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</si>
  <si>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</si>
  <si>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</si>
  <si>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</si>
  <si>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</si>
  <si>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</si>
  <si>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</si>
  <si>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</si>
  <si>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</si>
  <si>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</si>
  <si>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</si>
  <si>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</si>
  <si>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</si>
  <si>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</si>
  <si>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</si>
  <si>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</si>
  <si>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</si>
  <si>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</si>
  <si>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</si>
  <si>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</si>
  <si>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</si>
  <si>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</si>
  <si>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</si>
  <si>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</si>
  <si>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</si>
  <si>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</si>
  <si>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</si>
  <si>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</si>
  <si>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</si>
  <si>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</si>
  <si>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</si>
  <si>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</si>
  <si>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</si>
  <si>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</si>
  <si>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</si>
  <si>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</si>
  <si>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</si>
  <si>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</si>
  <si>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</si>
  <si>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</si>
  <si>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</si>
  <si>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</si>
  <si>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</si>
  <si>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</si>
  <si>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</si>
  <si>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</si>
  <si>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</si>
  <si>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</si>
  <si>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</si>
  <si>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</si>
  <si>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</si>
  <si>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</si>
  <si>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</si>
  <si>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</si>
  <si>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</si>
  <si>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</si>
  <si>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</si>
  <si>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</si>
  <si>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</si>
  <si>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</si>
  <si>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</si>
  <si>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</si>
  <si>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</si>
  <si>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</si>
  <si>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</si>
  <si>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</si>
  <si>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</si>
  <si>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</si>
  <si>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</si>
  <si>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</si>
  <si>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</si>
  <si>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</si>
  <si>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</si>
  <si>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</si>
  <si>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</si>
  <si>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</si>
  <si>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</si>
  <si>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</si>
  <si>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</si>
  <si>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</si>
  <si>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</si>
  <si>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</si>
  <si>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</si>
  <si>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</si>
  <si>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</si>
  <si>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</si>
  <si>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</si>
  <si>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</si>
  <si>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</si>
  <si>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</si>
  <si>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</si>
  <si>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</si>
  <si>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</si>
  <si>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</si>
  <si>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</si>
  <si>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</si>
  <si>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</si>
  <si>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</si>
  <si>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</si>
  <si>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</si>
  <si>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</si>
  <si>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</si>
  <si>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</si>
  <si>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</si>
  <si>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</si>
  <si>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</si>
  <si>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</si>
  <si>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</si>
  <si>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</si>
  <si>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</si>
  <si>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</si>
  <si>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</si>
  <si>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</si>
  <si>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</si>
  <si>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</si>
  <si>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</si>
  <si>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</si>
  <si>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</si>
  <si>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</si>
  <si>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</si>
  <si>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</si>
  <si>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</si>
  <si>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</si>
  <si>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</si>
  <si>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</si>
  <si>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</si>
  <si>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</si>
  <si>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</si>
  <si>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</si>
  <si>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</si>
  <si>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</si>
  <si>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</si>
  <si>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</si>
  <si>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</si>
  <si>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</si>
  <si>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</si>
  <si>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</si>
  <si>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</si>
  <si>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</si>
  <si>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</si>
  <si>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</si>
  <si>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</si>
  <si>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</si>
  <si>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</si>
  <si>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</si>
  <si>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</si>
  <si>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</si>
  <si>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</si>
  <si>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</si>
  <si>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</si>
  <si>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</si>
  <si>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</si>
  <si>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</si>
  <si>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</si>
  <si>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</si>
  <si>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</si>
  <si>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</si>
  <si>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</si>
  <si>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</si>
  <si>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</si>
  <si>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</si>
  <si>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</si>
  <si>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</si>
  <si>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</si>
  <si>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</si>
  <si>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</si>
  <si>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</si>
  <si>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</si>
  <si>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</si>
  <si>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</si>
  <si>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</si>
  <si>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</si>
  <si>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</si>
  <si>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</si>
  <si>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</si>
  <si>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</si>
  <si>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</si>
  <si>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</si>
  <si>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</si>
  <si>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</si>
  <si>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</si>
  <si>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</si>
  <si>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</si>
  <si>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</si>
  <si>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</si>
  <si>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</si>
  <si>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</si>
  <si>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</si>
  <si>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</si>
  <si>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</si>
  <si>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</si>
  <si>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</si>
  <si>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</si>
  <si>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</si>
  <si>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</si>
  <si>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</si>
  <si>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</si>
  <si>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</si>
  <si>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</si>
  <si>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</si>
  <si>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</si>
  <si>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</si>
  <si>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</si>
  <si>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</si>
  <si>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</si>
  <si>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</si>
  <si>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</si>
  <si>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</si>
  <si>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</si>
  <si>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</si>
  <si>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</si>
  <si>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</si>
  <si>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</si>
  <si>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</si>
  <si>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</si>
  <si>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</si>
  <si>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</si>
  <si>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</si>
  <si>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</si>
  <si>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</si>
  <si>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</si>
  <si>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</si>
  <si>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</si>
  <si>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</si>
  <si>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</si>
  <si>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</si>
  <si>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</si>
  <si>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</si>
  <si>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</si>
  <si>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</si>
  <si>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</si>
  <si>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</si>
  <si>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</si>
  <si>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</si>
  <si>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</si>
  <si>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</si>
  <si>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</si>
  <si>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</si>
  <si>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</si>
  <si>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</si>
  <si>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</si>
  <si>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</si>
  <si>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</si>
  <si>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</si>
  <si>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</si>
  <si>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</si>
  <si>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</si>
  <si>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</si>
  <si>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</si>
  <si>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</si>
  <si>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</si>
  <si>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</si>
  <si>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</si>
  <si>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</si>
  <si>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</si>
  <si>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</si>
  <si>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</si>
  <si>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</si>
  <si>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</si>
  <si>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</si>
  <si>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</si>
  <si>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</si>
  <si>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</si>
  <si>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</si>
  <si>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</si>
  <si>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</si>
  <si>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</si>
  <si>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</si>
  <si>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</si>
  <si>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</si>
  <si>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</si>
  <si>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</si>
  <si>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</si>
  <si>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</si>
  <si>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</si>
  <si>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</si>
  <si>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</si>
  <si>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</si>
  <si>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</si>
  <si>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</si>
  <si>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</si>
  <si>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</si>
  <si>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</si>
  <si>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</si>
  <si>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</si>
  <si>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</si>
  <si>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</si>
  <si>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</si>
  <si>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</si>
  <si>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</si>
  <si>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</si>
  <si>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</si>
  <si>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</si>
  <si>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</si>
  <si>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</si>
  <si>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</si>
  <si>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</si>
  <si>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</si>
  <si>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</si>
  <si>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</si>
  <si>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</si>
  <si>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</si>
  <si>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</si>
  <si>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</si>
  <si>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</si>
  <si>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</si>
  <si>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</si>
  <si>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</si>
  <si>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</si>
  <si>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</si>
  <si>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</si>
  <si>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</si>
  <si>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</si>
  <si>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</si>
  <si>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</si>
  <si>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</si>
  <si>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</si>
  <si>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</si>
  <si>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</si>
  <si>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</si>
  <si>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</si>
  <si>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</si>
  <si>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</si>
  <si>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</si>
  <si>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</si>
  <si>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</si>
  <si>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</si>
  <si>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</si>
  <si>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</si>
  <si>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</si>
  <si>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</si>
  <si>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</si>
  <si>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</si>
  <si>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</si>
  <si>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</si>
  <si>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</si>
  <si>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</si>
  <si>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</si>
  <si>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</si>
  <si>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</si>
  <si>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</si>
  <si>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</si>
  <si>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</si>
  <si>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</si>
  <si>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</si>
  <si>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</si>
  <si>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</si>
  <si>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</si>
  <si>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</si>
  <si>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</si>
  <si>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</si>
  <si>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</si>
  <si>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</si>
  <si>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</si>
  <si>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</si>
  <si>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</si>
  <si>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</si>
  <si>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</si>
  <si>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</si>
  <si>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</si>
  <si>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</si>
  <si>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</si>
  <si>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</si>
  <si>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</si>
  <si>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</si>
  <si>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</si>
  <si>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</si>
  <si>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</si>
  <si>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</si>
  <si>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</si>
  <si>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</si>
  <si>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</si>
  <si>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</si>
  <si>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</si>
  <si>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</si>
  <si>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</si>
  <si>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</si>
  <si>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</si>
  <si>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</si>
  <si>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</si>
  <si>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</si>
  <si>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</si>
  <si>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</si>
  <si>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</si>
  <si>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</si>
  <si>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</si>
  <si>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</si>
  <si>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</si>
  <si>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</si>
  <si>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</si>
  <si>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</si>
  <si>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</si>
  <si>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</si>
  <si>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</si>
  <si>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</si>
  <si>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</si>
  <si>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</si>
  <si>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</si>
  <si>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</si>
  <si>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</si>
  <si>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</si>
  <si>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</si>
  <si>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</si>
  <si>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</si>
  <si>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</si>
  <si>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</si>
  <si>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</si>
  <si>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</si>
  <si>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</si>
  <si>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</si>
  <si>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</si>
  <si>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</si>
  <si>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</si>
  <si>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</si>
  <si>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</si>
  <si>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</si>
  <si>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</si>
  <si>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</si>
  <si>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</si>
  <si>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</si>
  <si>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</si>
  <si>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</si>
  <si>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</si>
  <si>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</si>
  <si>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</si>
  <si>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</si>
  <si>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</si>
  <si>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</si>
  <si>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</si>
  <si>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</si>
  <si>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</si>
  <si>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</si>
  <si>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</si>
  <si>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</si>
  <si>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</si>
  <si>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</si>
  <si>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</si>
  <si>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</si>
  <si>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</si>
  <si>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</si>
  <si>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</si>
  <si>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</si>
  <si>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</si>
  <si>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</si>
  <si>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</si>
  <si>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</si>
  <si>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</si>
  <si>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</si>
  <si>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</si>
  <si>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</si>
  <si>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</si>
  <si>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</si>
  <si>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</si>
  <si>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</si>
  <si>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</si>
  <si>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</si>
  <si>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</si>
  <si>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</si>
  <si>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</si>
  <si>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</si>
  <si>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</si>
  <si>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</si>
  <si>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</si>
  <si>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</si>
  <si>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</si>
  <si>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</si>
  <si>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</si>
  <si>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</si>
  <si>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</si>
  <si>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</si>
  <si>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</si>
  <si>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</si>
  <si>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</si>
  <si>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</si>
  <si>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</si>
  <si>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</si>
  <si>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</si>
  <si>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</si>
  <si>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</si>
  <si>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</si>
  <si>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</si>
  <si>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</si>
  <si>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</si>
  <si>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</si>
  <si>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</si>
  <si>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</si>
  <si>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</si>
  <si>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</si>
  <si>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</si>
  <si>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</si>
  <si>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</si>
  <si>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</si>
  <si>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</si>
  <si>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</si>
  <si>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</si>
  <si>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</si>
  <si>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</si>
  <si>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</si>
  <si>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</si>
  <si>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</si>
  <si>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</si>
  <si>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</si>
  <si>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</si>
  <si>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</si>
  <si>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</si>
  <si>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</si>
  <si>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</si>
  <si>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</si>
  <si>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</si>
  <si>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</si>
  <si>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</si>
  <si>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</si>
  <si>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</si>
  <si>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</si>
  <si>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</si>
  <si>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</si>
  <si>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</si>
  <si>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</si>
  <si>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</si>
  <si>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</si>
  <si>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</si>
  <si>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</si>
  <si>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</si>
  <si>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</si>
  <si>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</si>
  <si>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</si>
  <si>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</si>
  <si>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</si>
  <si>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</si>
  <si>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</si>
  <si>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</si>
  <si>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</si>
  <si>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</si>
  <si>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</si>
  <si>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</si>
  <si>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</si>
  <si>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</si>
  <si>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</si>
  <si>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</si>
  <si>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</si>
  <si>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</si>
  <si>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</si>
  <si>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</si>
  <si>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</si>
  <si>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</si>
  <si>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</si>
  <si>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</si>
  <si>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</si>
  <si>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</si>
  <si>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</si>
  <si>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</si>
  <si>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</si>
  <si>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</si>
  <si>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</si>
  <si>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</si>
  <si>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</si>
  <si>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</si>
  <si>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</si>
  <si>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</si>
  <si>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</si>
  <si>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</si>
  <si>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</si>
  <si>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</si>
  <si>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</si>
  <si>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</si>
  <si>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</si>
  <si>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</si>
  <si>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</si>
  <si>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</si>
  <si>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</si>
  <si>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</si>
  <si>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</si>
  <si>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</si>
  <si>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</si>
  <si>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</si>
  <si>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</si>
  <si>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</si>
  <si>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</si>
  <si>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</si>
  <si>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</si>
  <si>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</si>
  <si>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</si>
  <si>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</si>
  <si>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</si>
  <si>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</si>
  <si>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</si>
  <si>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</si>
  <si>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</si>
  <si>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</si>
  <si>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</si>
  <si>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</si>
  <si>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</si>
  <si>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</si>
  <si>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</si>
  <si>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</si>
  <si>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</si>
  <si>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</si>
  <si>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</si>
  <si>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</si>
  <si>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</si>
  <si>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</si>
  <si>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</si>
  <si>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</si>
  <si>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</si>
  <si>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</si>
  <si>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</si>
  <si>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</si>
  <si>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</si>
  <si>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</si>
  <si>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</si>
  <si>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</si>
  <si>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</si>
  <si>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</si>
  <si>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</si>
  <si>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</si>
  <si>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</si>
  <si>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</si>
  <si>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</si>
  <si>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</si>
  <si>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</si>
  <si>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</si>
  <si>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</si>
  <si>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</si>
  <si>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</si>
  <si>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</si>
  <si>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</si>
  <si>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</si>
  <si>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</si>
  <si>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</si>
  <si>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</si>
  <si>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</si>
  <si>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</si>
  <si>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</si>
  <si>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</si>
  <si>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</si>
  <si>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</si>
  <si>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</si>
  <si>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</si>
  <si>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</si>
  <si>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</si>
  <si>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</si>
  <si>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</si>
  <si>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</si>
  <si>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</si>
  <si>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</si>
  <si>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</si>
  <si>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</si>
  <si>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</si>
  <si>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</si>
  <si>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</si>
  <si>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</si>
  <si>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</si>
  <si>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</si>
  <si>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</si>
  <si>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</si>
  <si>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</si>
  <si>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</si>
  <si>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</si>
  <si>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</si>
  <si>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</si>
  <si>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</si>
  <si>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</si>
  <si>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</si>
  <si>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</si>
  <si>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</si>
  <si>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</si>
  <si>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</si>
  <si>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</si>
  <si>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</si>
  <si>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</si>
  <si>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</si>
  <si>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</si>
  <si>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</si>
  <si>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</si>
  <si>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</si>
  <si>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</si>
  <si>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</si>
  <si>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</si>
  <si>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</si>
  <si>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</si>
  <si>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</si>
  <si>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</si>
  <si>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</si>
  <si>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</si>
  <si>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</si>
  <si>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</si>
  <si>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</si>
  <si>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</si>
  <si>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</si>
  <si>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</si>
  <si>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</si>
  <si>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</si>
  <si>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</si>
  <si>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</si>
  <si>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</si>
  <si>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</si>
  <si>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</si>
  <si>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</si>
  <si>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</si>
  <si>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</si>
  <si>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</si>
  <si>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</si>
  <si>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</si>
  <si>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</si>
  <si>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</si>
  <si>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</si>
  <si>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</si>
  <si>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</si>
  <si>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</si>
  <si>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</si>
  <si>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</si>
  <si>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</si>
  <si>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</si>
  <si>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</si>
  <si>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</si>
  <si>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</si>
  <si>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</si>
  <si>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</si>
  <si>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</si>
  <si>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</si>
  <si>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</si>
  <si>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</si>
  <si>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</si>
  <si>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</si>
  <si>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</si>
  <si>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</si>
  <si>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</si>
  <si>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</si>
  <si>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</si>
  <si>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</si>
  <si>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</si>
  <si>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</si>
  <si>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</si>
  <si>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</si>
  <si>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</si>
  <si>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</si>
  <si>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</si>
  <si>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</si>
  <si>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</si>
  <si>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</si>
  <si>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</si>
  <si>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</si>
  <si>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</si>
  <si>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</si>
  <si>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</si>
  <si>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</si>
  <si>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</si>
  <si>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</si>
  <si>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</si>
  <si>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</si>
  <si>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</si>
  <si>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</si>
  <si>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</si>
  <si>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</si>
  <si>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</si>
  <si>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</si>
  <si>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</si>
  <si>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</si>
  <si>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</si>
  <si>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</si>
  <si>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</si>
  <si>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</si>
  <si>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</si>
  <si>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</si>
  <si>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</si>
  <si>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</si>
  <si>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</si>
  <si>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</si>
  <si>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</si>
  <si>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</si>
  <si>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</si>
  <si>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</si>
  <si>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</si>
  <si>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</si>
  <si>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</si>
  <si>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</si>
  <si>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</si>
  <si>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</si>
  <si>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</si>
  <si>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</si>
  <si>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</si>
  <si>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</si>
  <si>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</si>
  <si>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</si>
  <si>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</si>
  <si>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</si>
  <si>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</si>
  <si>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</si>
  <si>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</si>
  <si>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</si>
  <si>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</si>
  <si>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</si>
  <si>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</si>
  <si>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</si>
  <si>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</si>
  <si>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</si>
  <si>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</si>
  <si>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</si>
  <si>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</si>
  <si>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</si>
  <si>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</si>
  <si>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</si>
  <si>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</si>
  <si>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</si>
  <si>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</si>
  <si>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</si>
  <si>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</si>
  <si>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</si>
  <si>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</si>
  <si>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</si>
  <si>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</si>
  <si>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</si>
  <si>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</si>
  <si>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</si>
  <si>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</si>
  <si>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</si>
  <si>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</si>
  <si>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</si>
  <si>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</si>
  <si>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</si>
  <si>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</si>
  <si>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</si>
  <si>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</si>
  <si>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</si>
  <si>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</si>
  <si>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</si>
  <si>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</si>
  <si>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</si>
  <si>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</si>
  <si>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</si>
  <si>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</si>
  <si>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</si>
  <si>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</si>
  <si>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</si>
  <si>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</si>
  <si>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</si>
  <si>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</si>
  <si>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</si>
  <si>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</si>
  <si>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</si>
  <si>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</si>
  <si>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</si>
  <si>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</si>
  <si>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</si>
  <si>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</si>
  <si>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</si>
  <si>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</si>
  <si>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</si>
  <si>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</si>
  <si>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</si>
  <si>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</si>
  <si>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</si>
  <si>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</si>
  <si>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</si>
  <si>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</si>
  <si>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</si>
  <si>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</si>
  <si>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</si>
  <si>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</si>
  <si>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</si>
  <si>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</si>
  <si>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</si>
  <si>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</si>
  <si>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</si>
  <si>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</si>
  <si>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</si>
  <si>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</si>
  <si>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</si>
  <si>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</si>
  <si>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</si>
  <si>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</si>
  <si>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</si>
  <si>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</si>
  <si>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</si>
  <si>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</si>
  <si>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</si>
  <si>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</si>
  <si>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</si>
  <si>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</si>
  <si>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</si>
  <si>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</si>
  <si>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</si>
  <si>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</si>
  <si>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</si>
  <si>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</si>
  <si>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</si>
  <si>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</si>
  <si>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</si>
  <si>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</si>
  <si>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</si>
  <si>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</si>
  <si>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</si>
  <si>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</si>
  <si>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</si>
  <si>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</si>
  <si>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</si>
  <si>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</si>
  <si>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</si>
  <si>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</si>
  <si>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</si>
  <si>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</si>
  <si>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</si>
  <si>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</si>
  <si>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</si>
  <si>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</si>
  <si>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</si>
  <si>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</si>
  <si>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</si>
  <si>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</si>
  <si>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</si>
  <si>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</si>
  <si>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</si>
  <si>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</si>
  <si>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</si>
  <si>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</si>
  <si>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</si>
  <si>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</si>
  <si>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</si>
  <si>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</si>
  <si>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</si>
  <si>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</si>
  <si>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</si>
  <si>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</si>
  <si>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</si>
  <si>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</si>
  <si>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</si>
  <si>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</si>
  <si>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</si>
  <si>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</si>
  <si>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</si>
  <si>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</si>
  <si>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</si>
  <si>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</si>
  <si>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</si>
  <si>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</si>
  <si>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</si>
  <si>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</si>
  <si>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</si>
  <si>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</si>
  <si>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</si>
  <si>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</si>
  <si>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</si>
  <si>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</si>
  <si>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</si>
  <si>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</si>
  <si>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</si>
  <si>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</si>
  <si>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</si>
  <si>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</si>
  <si>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</si>
  <si>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</si>
  <si>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</si>
  <si>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</si>
  <si>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</si>
  <si>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</si>
  <si>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</si>
  <si>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</si>
  <si>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</si>
  <si>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</si>
  <si>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</si>
  <si>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</si>
  <si>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</si>
  <si>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</si>
  <si>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</si>
  <si>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</si>
  <si>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</si>
  <si>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</si>
  <si>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</si>
  <si>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</si>
  <si>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</si>
  <si>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</si>
  <si>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</si>
  <si>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</si>
  <si>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</si>
  <si>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</si>
  <si>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</si>
  <si>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</si>
  <si>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</si>
  <si>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</si>
  <si>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</si>
  <si>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</si>
  <si>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</si>
  <si>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</si>
  <si>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</si>
  <si>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</si>
  <si>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</si>
  <si>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</si>
  <si>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</si>
  <si>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</si>
  <si>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</si>
  <si>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</si>
  <si>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</si>
  <si>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</si>
  <si>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</si>
  <si>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</si>
  <si>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</si>
  <si>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</si>
  <si>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</si>
  <si>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</si>
  <si>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</si>
  <si>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</si>
  <si>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</si>
  <si>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</si>
  <si>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</si>
  <si>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</si>
  <si>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</si>
  <si>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</si>
  <si>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</si>
  <si>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</si>
  <si>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</si>
  <si>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</si>
  <si>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</si>
  <si>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</si>
  <si>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</si>
  <si>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</si>
  <si>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</si>
  <si>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</si>
  <si>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</si>
  <si>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</si>
  <si>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</si>
  <si>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</si>
  <si>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</si>
  <si>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</si>
  <si>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</si>
  <si>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</si>
  <si>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</si>
  <si>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</si>
  <si>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</si>
  <si>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</si>
  <si>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</si>
  <si>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</si>
  <si>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</si>
  <si>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</si>
  <si>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</si>
  <si>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</si>
  <si>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</si>
  <si>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</si>
  <si>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</si>
  <si>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</si>
  <si>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</si>
  <si>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</si>
  <si>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</si>
  <si>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</si>
  <si>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</si>
  <si>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</si>
  <si>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</si>
  <si>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</si>
  <si>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</si>
  <si>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</si>
  <si>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</si>
  <si>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</si>
  <si>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</si>
  <si>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</si>
  <si>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</si>
  <si>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</si>
  <si>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</si>
  <si>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</si>
  <si>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</si>
  <si>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</si>
  <si>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</si>
  <si>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</si>
  <si>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</si>
  <si>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</si>
  <si>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</si>
  <si>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</si>
  <si>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</si>
  <si>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</si>
  <si>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</si>
  <si>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</si>
  <si>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</si>
  <si>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</si>
  <si>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</si>
  <si>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</si>
  <si>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</si>
  <si>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</si>
  <si>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</si>
  <si>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</si>
  <si>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</si>
  <si>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</si>
  <si>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</si>
  <si>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</si>
  <si>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</si>
  <si>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</si>
  <si>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</si>
  <si>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</si>
  <si>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</si>
  <si>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</si>
  <si>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</si>
  <si>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</si>
  <si>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</si>
  <si>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</si>
  <si>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</si>
  <si>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</si>
  <si>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</si>
  <si>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</si>
  <si>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</si>
  <si>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</si>
  <si>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</si>
  <si>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</si>
  <si>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</si>
  <si>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</si>
  <si>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</si>
  <si>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</si>
  <si>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</si>
  <si>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</si>
  <si>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</si>
  <si>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</si>
  <si>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</si>
  <si>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</si>
  <si>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</si>
  <si>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</si>
  <si>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</si>
  <si>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</si>
  <si>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</si>
  <si>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</si>
  <si>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</si>
  <si>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</si>
  <si>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</si>
  <si>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</si>
  <si>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</si>
  <si>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</si>
  <si>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</si>
  <si>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</si>
  <si>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</si>
  <si>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</si>
  <si>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</si>
  <si>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</si>
  <si>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</si>
  <si>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</si>
  <si>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</si>
  <si>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</si>
  <si>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</si>
  <si>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</si>
  <si>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</si>
  <si>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</si>
  <si>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</si>
  <si>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</si>
  <si>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</si>
  <si>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</si>
  <si>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</si>
  <si>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</si>
  <si>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</si>
  <si>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</si>
  <si>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</si>
  <si>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LTE sector down due to REC module issue  // ETA 60 mins</t>
  </si>
  <si>
    <t>PCM-20251007-00002115</t>
  </si>
  <si>
    <t xml:space="preserve">LTE sector down due to REC module issue </t>
  </si>
  <si>
    <t>PCM-20251007-00002283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</si>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</sst>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0" totalsRowShown="0" headerRowDxfId="64" dataDxfId="63" headerRowBorderDxfId="61" tableBorderDxfId="62">
  <autoFilter ref="A1:L120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7" totalsRowShown="0" headerRowDxfId="15" dataDxfId="14" headerRowBorderDxfId="12" tableBorderDxfId="13">
  <autoFilter ref="A1:L2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4"/>
  <sheetViews>
    <sheetView workbookViewId="0">
      <selection activeCell="K8" sqref="K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274.94909699074196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9.8923379628104158E-2</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48"/>
      <c r="E4" s="149"/>
      <c r="F4" s="150"/>
      <c r="G4" s="151">
        <f ca="1">IFERROR(NOW()-F4,"")</f>
        <v>45937.897522916668</v>
      </c>
      <c r="H4" s="150"/>
      <c r="I4" s="148" t="str">
        <f>IFERROR(VLOOKUP(D4,DB!A:F,6,0),"")</f>
        <v/>
      </c>
      <c r="J4" s="65" t="str">
        <f>IFERROR(VLOOKUP(D4,DB!A:G,7,0),"")</f>
        <v/>
      </c>
      <c r="K4" s="152"/>
      <c r="L4" s="153" t="str">
        <f>IFERROR(VLOOKUP(D4,DB!A:I,9,0),"")</f>
        <v/>
      </c>
    </row>
    <row r="5" spans="1:12" ht="15" customHeight="1">
      <c r="A5" s="147"/>
      <c r="B5" s="148" t="str">
        <f>IFERROR(VLOOKUP(D5,DB!A:K,11,0),"")</f>
        <v/>
      </c>
      <c r="C5" s="148"/>
      <c r="D5" s="152"/>
      <c r="E5" s="149"/>
      <c r="F5" s="150"/>
      <c r="G5" s="151">
        <f ca="1">IFERROR(NOW()-F5,"")</f>
        <v>45937.897522916668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45937.897522916668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45937.897522916668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45937.897522916668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45937.897522916668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45937.897522916668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45937.897522916668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45937.897522916668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45937.897522916668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45937.897522916668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45937.897522916668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45937.897522916668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45937.897522916668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45937.897522916668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45937.897522916668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45937.897522916668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45937.897522916668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45937.897522916668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45937.897522916668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45937.897522916668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45937.897522916668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45937.897522916668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45937.897522916668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45937.897522916668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45937.897522916668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45937.897522916668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45937.897522916668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45937.897522916668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45937.897522916668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45937.897522916668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45937.897522916668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45937.897522916668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45937.897522916668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45937.897522916668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45937.897522916668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45937.897522916668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45937.897522916668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45937.897522916668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45937.897522916668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45937.897522916668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45937.897522916668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45937.897522916668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45937.897522916668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45937.897522916668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45937.897522916668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45937.897522916668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45937.897522916668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45937.897522916668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45937.897522916668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45937.897522916668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45937.897522916668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45937.897522916668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45937.897522916668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45937.897522916668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45937.897522916668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45937.897522916668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45937.897522916668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45937.897522916668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45937.897522916668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45937.897522916668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45937.897522916668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45937.897522916668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45937.897522916668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45937.897522916668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45937.897522916668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45937.897522916668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45937.897522916668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45937.897522916668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45937.897522916668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45937.897522916668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45937.897522916668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45937.897522916668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45937.897522916668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45937.897522916668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45937.897522916668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45937.897522916668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45937.897522916668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45937.897522916668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45937.897522916668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45937.897522916668</v>
      </c>
      <c r="H84" s="150"/>
      <c r="I84" s="148" t="str">
        <f>IFERROR(VLOOKUP(D84,DB!A:F,6,0),"")</f>
        <v/>
      </c>
      <c r="J84" s="65" t="str">
        <f>IFERROR(VLOOKUP(D84,DB!A:G,7,0),"")</f>
        <v/>
      </c>
      <c r="K84" s="152"/>
      <c r="L84" s="153" t="str">
        <f>IFERROR(VLOOKUP(D84,DB!A:I,9,0),"")</f>
        <v/>
      </c>
    </row>
  </sheetData>
  <customSheetViews>
    <customSheetView guid="{F6042A99-DD27-4453-835D-0834D95730CC}" filter="1" showAutoFilter="1">
      <pageMargins left="0" right="0" top="0" bottom="0" header="0" footer="0"/>
      <autoFilter ref="B1:M1" xr:uid="{F7871425-E61B-4C47-836A-7922FE7AEB54}"/>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131.1704395833367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112.89768495370663</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45937.897522916668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45937.897522916668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55"/>
      <c r="E8" s="123"/>
      <c r="F8" s="124"/>
      <c r="G8" s="125">
        <f ca="1">IFERROR(NOW()-F8,"-")</f>
        <v>45937.897522916668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45937.897522916668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45937.897522916668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45937.897522916668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45937.897522916668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45937.897522916668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45937.897522916668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45937.897522916668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45937.897522916668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45937.897522916668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45937.897522916668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45937.897522916668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45937.897522916668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45937.897522916668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45937.897522916668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45937.897522916668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45937.897522916668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45937.897522916668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45937.897522916668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45937.897522916668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45937.897522916668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45937.897522916668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45937.897522916668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45937.897522916668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45937.897522916668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45937.897522916668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45937.897522916668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45937.897522916668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45937.897522916668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45937.897522916668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45937.897522916668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45937.897522916668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45937.897522916668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45937.897522916668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45937.897522916668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45937.897522916668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45937.897522916668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45937.897522916668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45937.897522916668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45937.897522916668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45937.897522916668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45937.897522916668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45937.897522916668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45937.897522916668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45937.897522916668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45937.897522916668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45937.897522916668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45937.897522916668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45937.897522916668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45937.897522916668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45937.897522916668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45937.897522916668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45937.897522916668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45937.897522916668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45937.897522916668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45937.897522916668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45937.897522916668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45937.897522916668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45937.897522916668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45937.897522916668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45937.897522916668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45937.897522916668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45937.897522916668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45937.897522916668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45937.897522916668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45937.897522916668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45937.897522916668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45937.897522916668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45937.897522916668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45937.897522916668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45937.897522916668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45937.897522916668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45937.897522916668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45937.897522916668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45937.897522916668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45937.897522916668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45937.897522916668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45937.897522916668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45937.897522916668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45937.897522916668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45937.897522916668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45937.897522916668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45937.897522916668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45937.897522916668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45937.897522916668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45937.897522916668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45937.897522916668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45937.897522916668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45937.897522916668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45937.897522916668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45937.897522916668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45937.897522916668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45937.897522916668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45937.897522916668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45937.897522916668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45937.897522916668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45937.897522916668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45937.897522916668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45937.897522916668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45937.897522916668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45937.897522916668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45937.897522916668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45937.897522916668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45937.897522916668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45937.897522916668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45937.897522916668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45937.897522916668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45937.897522916668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45937.897522916668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45937.897522916668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45937.897522916668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45937.897522916668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45937.897522916668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45937.897522916668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45937.897522916668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45937.897522916668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45937.897522916668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45937.897522916668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45937.897522916668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45937.897522916668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45937.897522916668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45937.897522916668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45937.897522916668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45937.897522916668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45937.897522916668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45937.897522916668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45937.897522916668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45937.897522916668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45937.897522916668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45937.897522916668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45937.897522916668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45937.897522916668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45937.897522916668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45937.897522916668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45937.897522916668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45937.897522916668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45937.897522916668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45937.897522916668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45937.897522916668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45937.897522916668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45937.897522916668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45937.897522916668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45937.897522916668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45937.897522916668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45937.897522916668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45937.897522916668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45937.897522916668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45937.897522916668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45937.897522916668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45937.897522916668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45937.897522916668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45937.897522916668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45937.897522916668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45937.897522916668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45937.897522916668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45937.897522916668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45937.897522916668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45937.897522916668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45937.897522916668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45937.897522916668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45937.897522916668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45937.897522916668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45937.897522916668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45937.897522916668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45937.897522916668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45937.897522916668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45937.897522916668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45937.897522916668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45937.897522916668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45937.897522916668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45937.897522916668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45937.897522916668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45937.897522916668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45937.897522916668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45937.897522916668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45937.897522916668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45937.897522916668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45937.897522916668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45937.897522916668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45937.897522916668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45937.897522916668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45937.897522916668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45937.897522916668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45937.897522916668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45937.897522916668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45937.897522916668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45937.897522916668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45937.897522916668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45937.897522916668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45937.897522916668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45937.897522916668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45937.897522916668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45937.897522916668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45937.897522916668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45937.897522916668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45937.897522916668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45937.897522916668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45937.897522916668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45937.897522916668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45937.897522916668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45937.897522916668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45937.897522916668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45937.897522916668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45937.897522916668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45937.897522916668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45937.897522916668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45937.897522916668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45937.897522916668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45937.897522916668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45937.897522916668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45937.897522916668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45937.897522916668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45937.897522916668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45937.897522916668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45937.897522916668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45937.897522916668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45937.897522916668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45937.897522916668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45937.897522916668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45937.897522916668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45937.897522916668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45937.897522916668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45937.897522916668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45937.897522916668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45937.897522916668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45937.897522916668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45937.897522916668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45937.897522916668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45937.897522916668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0"/>
  <sheetViews>
    <sheetView workbookViewId="0">
      <selection activeCell="K15" sqref="K1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3" ca="1" si="0">IFERROR(NOW()-F2,"-")</f>
        <v>45937.897522916668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45937.897522916668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45937.897522916668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45937.897522916668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45937.897522916668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45937.897522916668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45937.897522916668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45937.897522916668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45937.897522916668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45937.897522916668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45937.897522916668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45937.897522916668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45937.897522916668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45937.897522916668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45937.897522916668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45937.897522916668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45937.897522916668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45937.897522916668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45937.897522916668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45937.897522916668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45937.897522916668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45937.897522916668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45937.897522916668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45937.897522916668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45937.897522916668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45937.897522916668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45937.897522916668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45937.897522916668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45937.897522916668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45937.897522916668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45937.897522916668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45937.897522916668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ref="G34:G97" ca="1" si="1">IFERROR(NOW()-F34,"-")</f>
        <v>45937.897522916668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45937.897522916668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45937.897522916668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45937.897522916668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45937.897522916668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45937.897522916668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45937.897522916668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45937.897522916668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45937.897522916668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45937.897522916668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45937.897522916668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45937.897522916668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45937.897522916668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45937.897522916668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45937.897522916668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45937.897522916668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45937.897522916668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45937.897522916668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45937.897522916668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45937.897522916668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45937.897522916668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45937.897522916668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45937.897522916668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45937.897522916668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45937.897522916668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45937.897522916668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45937.897522916668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45937.897522916668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45937.897522916668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45937.897522916668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45937.897522916668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45937.897522916668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45937.897522916668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45937.897522916668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45937.897522916668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45937.897522916668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45937.897522916668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45937.897522916668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45937.897522916668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45937.897522916668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45937.897522916668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45937.897522916668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45937.897522916668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45937.897522916668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45937.897522916668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45937.897522916668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45937.897522916668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45937.897522916668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45937.897522916668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45937.897522916668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45937.897522916668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45937.897522916668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45937.897522916668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45937.897522916668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45937.897522916668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45937.897522916668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45937.897522916668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45937.897522916668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45937.897522916668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45937.897522916668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45937.897522916668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45937.897522916668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45937.897522916668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45937.897522916668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ref="G98:G161" ca="1" si="2">IFERROR(NOW()-F98,"-")</f>
        <v>45937.897522916668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45937.897522916668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45937.897522916668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45937.897522916668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45937.897522916668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45937.897522916668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45937.897522916668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45937.897522916668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45937.897522916668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45937.897522916668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45937.897522916668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45937.897522916668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45937.897522916668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45937.897522916668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45937.897522916668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45937.897522916668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45937.897522916668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45937.897522916668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45937.897522916668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45937.897522916668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45937.897522916668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45937.897522916668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45937.897522916668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45937.897522916668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45937.897522916668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45937.897522916668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45937.897522916668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45937.897522916668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45937.897522916668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45937.897522916668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45937.897522916668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45937.897522916668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45937.897522916668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45937.897522916668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45937.897522916668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45937.897522916668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45937.897522916668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45937.897522916668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45937.897522916668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45937.897522916668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45937.897522916668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45937.897522916668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45937.897522916668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45937.897522916668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45937.897522916668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45937.897522916668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45937.897522916668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45937.897522916668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45937.897522916668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45937.897522916668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45937.897522916668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45937.897522916668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45937.897522916668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45937.897522916668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45937.897522916668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45937.897522916668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45937.897522916668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45937.897522916668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45937.897522916668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45937.897522916668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45937.897522916668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45937.897522916668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45937.897522916668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45937.897522916668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ref="G162:G225" ca="1" si="3">IFERROR(NOW()-F162,"-")</f>
        <v>45937.897522916668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45937.897522916668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45937.897522916668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45937.897522916668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45937.897522916668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45937.897522916668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45937.897522916668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45937.897522916668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45937.897522916668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45937.897522916668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45937.897522916668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45937.897522916668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45937.897522916668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45937.897522916668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45937.897522916668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45937.897522916668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45937.897522916668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45937.897522916668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45937.897522916668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45937.897522916668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45937.897522916668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45937.897522916668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45937.897522916668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45937.897522916668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45937.897522916668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45937.897522916668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45937.897522916668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45937.897522916668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45937.897522916668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45937.897522916668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45937.897522916668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45937.897522916668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45937.897522916668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45937.897522916668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45937.897522916668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45937.897522916668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45937.897522916668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45937.897522916668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45937.897522916668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45937.897522916668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45937.897522916668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45937.897522916668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45937.897522916668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45937.897522916668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45937.897522916668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45937.897522916668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45937.897522916668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45937.897522916668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45937.897522916668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45937.897522916668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45937.897522916668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45937.897522916668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45937.897522916668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45937.897522916668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45937.897522916668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45937.897522916668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45937.897522916668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45937.897522916668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45937.897522916668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45937.897522916668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45937.897522916668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45937.897522916668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45937.897522916668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45937.897522916668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ref="G226:G289" ca="1" si="4">IFERROR(NOW()-F226,"-")</f>
        <v>45937.897522916668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45937.897522916668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45937.897522916668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45937.897522916668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45937.897522916668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45937.897522916668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45937.897522916668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45937.897522916668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45937.897522916668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45937.897522916668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45937.897522916668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45937.897522916668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45937.897522916668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45937.897522916668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45937.897522916668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45937.897522916668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45937.897522916668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45937.897522916668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45937.897522916668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45937.897522916668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45937.897522916668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45937.897522916668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45937.897522916668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45937.897522916668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45937.897522916668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45937.897522916668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45937.897522916668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45937.897522916668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45937.897522916668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45937.897522916668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45937.897522916668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45937.897522916668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45937.897522916668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45937.897522916668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45937.897522916668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45937.897522916668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45937.897522916668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45937.897522916668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45937.897522916668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45937.897522916668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45937.897522916668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45937.897522916668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45937.897522916668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45937.897522916668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45937.897522916668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45937.897522916668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45937.897522916668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45937.897522916668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45937.897522916668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45937.897522916668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45937.897522916668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45937.897522916668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45937.897522916668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45937.897522916668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45937.897522916668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45937.897522916668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45937.897522916668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45937.897522916668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45937.897522916668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45937.897522916668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45937.897522916668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45937.897522916668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45937.897522916668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45937.897522916668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ref="G290:G353" ca="1" si="5">IFERROR(NOW()-F290,"-")</f>
        <v>45937.897522916668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45937.897522916668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45937.897522916668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45937.897522916668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45937.897522916668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45937.897522916668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45937.897522916668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45937.897522916668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45937.897522916668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45937.897522916668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45937.897522916668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45937.897522916668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45937.897522916668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45937.897522916668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45937.897522916668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45937.897522916668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45937.897522916668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45937.897522916668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45937.897522916668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45937.897522916668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45937.897522916668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45937.897522916668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45937.897522916668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45937.897522916668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45937.897522916668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45937.897522916668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45937.897522916668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45937.897522916668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45937.897522916668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45937.897522916668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45937.897522916668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45937.897522916668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45937.897522916668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45937.897522916668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45937.897522916668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45937.897522916668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45937.897522916668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45937.897522916668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45937.897522916668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45937.897522916668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45937.897522916668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45937.897522916668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45937.897522916668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45937.897522916668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45937.897522916668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45937.897522916668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45937.897522916668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45937.897522916668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45937.897522916668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45937.897522916668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45937.897522916668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45937.897522916668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45937.897522916668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45937.897522916668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45937.897522916668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45937.897522916668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45937.897522916668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45937.897522916668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45937.897522916668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45937.897522916668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45937.897522916668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45937.897522916668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45937.897522916668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45937.897522916668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ref="G354:G417" ca="1" si="6">IFERROR(NOW()-F354,"-")</f>
        <v>45937.897522916668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45937.897522916668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45937.897522916668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45937.897522916668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45937.897522916668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45937.897522916668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45937.897522916668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45937.897522916668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45937.897522916668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45937.897522916668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45937.897522916668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45937.897522916668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45937.897522916668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45937.897522916668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45937.897522916668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45937.897522916668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45937.897522916668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45937.897522916668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45937.897522916668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45937.897522916668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45937.897522916668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45937.897522916668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45937.897522916668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45937.897522916668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45937.897522916668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45937.897522916668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45937.897522916668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45937.897522916668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45937.897522916668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45937.897522916668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45937.897522916668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45937.897522916668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45937.897522916668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45937.897522916668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45937.897522916668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45937.897522916668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45937.897522916668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45937.897522916668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45937.897522916668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45937.897522916668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45937.897522916668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45937.897522916668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45937.897522916668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45937.897522916668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45937.897522916668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45937.897522916668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45937.897522916668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45937.897522916668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45937.897522916668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45937.897522916668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45937.897522916668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45937.897522916668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45937.897522916668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45937.897522916668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45937.897522916668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45937.897522916668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45937.897522916668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45937.897522916668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45937.897522916668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45937.897522916668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45937.897522916668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45937.897522916668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45937.897522916668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45937.897522916668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ref="G418:G481" ca="1" si="7">IFERROR(NOW()-F418,"-")</f>
        <v>45937.897522916668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45937.897522916668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45937.897522916668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45937.897522916668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45937.897522916668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45937.897522916668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45937.897522916668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45937.897522916668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45937.897522916668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45937.897522916668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45937.897522916668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45937.897522916668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45937.897522916668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45937.897522916668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45937.897522916668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45937.897522916668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45937.897522916668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45937.897522916668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45937.897522916668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45937.897522916668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45937.897522916668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45937.897522916668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45937.897522916668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45937.897522916668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45937.897522916668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45937.897522916668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45937.897522916668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45937.897522916668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45937.897522916668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45937.897522916668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45937.897522916668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45937.897522916668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45937.897522916668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45937.897522916668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45937.897522916668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45937.897522916668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45937.897522916668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45937.897522916668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45937.897522916668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45937.897522916668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45937.897522916668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45937.897522916668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45937.897522916668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45937.897522916668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45937.897522916668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45937.897522916668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45937.897522916668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45937.897522916668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45937.897522916668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45937.897522916668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45937.897522916668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45937.897522916668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45937.897522916668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45937.897522916668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45937.897522916668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45937.897522916668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45937.897522916668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45937.897522916668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45937.897522916668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45937.897522916668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45937.897522916668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45937.897522916668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45937.897522916668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45937.897522916668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ref="G482:G545" ca="1" si="8">IFERROR(NOW()-F482,"-")</f>
        <v>45937.897522916668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45937.897522916668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45937.897522916668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45937.897522916668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45937.897522916668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45937.897522916668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45937.897522916668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45937.897522916668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45937.897522916668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45937.897522916668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45937.897522916668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45937.897522916668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45937.897522916668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45937.897522916668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45937.897522916668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45937.897522916668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45937.897522916668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45937.897522916668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45937.897522916668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45937.897522916668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45937.897522916668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45937.897522916668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45937.897522916668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45937.897522916668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45937.897522916668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45937.897522916668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45937.897522916668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45937.897522916668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45937.897522916668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45937.897522916668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45937.897522916668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45937.897522916668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45937.897522916668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45937.897522916668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45937.897522916668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45937.897522916668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45937.897522916668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45937.897522916668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45937.897522916668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45937.897522916668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45937.897522916668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45937.897522916668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45937.897522916668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45937.897522916668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45937.897522916668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45937.897522916668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45937.897522916668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45937.897522916668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45937.897522916668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45937.897522916668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45937.897522916668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45937.897522916668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45937.897522916668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45937.897522916668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45937.897522916668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45937.897522916668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45937.897522916668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45937.897522916668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45937.897522916668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45937.897522916668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45937.897522916668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45937.897522916668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45937.897522916668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45937.897522916668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ref="G546:G609" ca="1" si="9">IFERROR(NOW()-F546,"-")</f>
        <v>45937.897522916668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45937.897522916668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45937.897522916668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45937.897522916668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45937.897522916668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45937.897522916668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45937.897522916668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45937.897522916668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45937.897522916668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45937.897522916668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45937.897522916668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45937.897522916668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45937.897522916668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45937.897522916668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45937.897522916668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45937.897522916668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45937.897522916668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45937.897522916668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45937.897522916668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45937.897522916668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45937.897522916668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45937.897522916668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45937.897522916668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45937.897522916668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45937.897522916668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45937.897522916668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45937.897522916668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45937.897522916668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45937.897522916668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45937.897522916668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45937.897522916668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45937.897522916668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45937.897522916668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45937.897522916668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45937.897522916668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45937.897522916668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45937.897522916668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45937.897522916668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45937.897522916668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45937.897522916668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45937.897522916668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45937.897522916668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45937.897522916668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45937.897522916668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45937.897522916668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45937.897522916668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45937.897522916668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45937.897522916668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45937.897522916668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45937.897522916668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45937.897522916668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45937.897522916668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45937.897522916668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45937.897522916668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45937.897522916668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45937.897522916668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45937.897522916668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45937.897522916668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45937.897522916668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45937.897522916668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45937.897522916668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45937.897522916668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45937.897522916668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45937.897522916668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ref="G610:G673" ca="1" si="10">IFERROR(NOW()-F610,"-")</f>
        <v>45937.897522916668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45937.897522916668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45937.897522916668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45937.897522916668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45937.897522916668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45937.897522916668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45937.897522916668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45937.897522916668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45937.897522916668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45937.897522916668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45937.897522916668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45937.897522916668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45937.897522916668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45937.897522916668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45937.897522916668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45937.897522916668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45937.897522916668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45937.897522916668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45937.897522916668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45937.897522916668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45937.897522916668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45937.897522916668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45937.897522916668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45937.897522916668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45937.897522916668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45937.897522916668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45937.897522916668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45937.897522916668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45937.897522916668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45937.897522916668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45937.897522916668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45937.897522916668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45937.897522916668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45937.897522916668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45937.897522916668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45937.897522916668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45937.897522916668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45937.897522916668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45937.897522916668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45937.897522916668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45937.897522916668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45937.897522916668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45937.897522916668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45937.897522916668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45937.897522916668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45937.897522916668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45937.897522916668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45937.897522916668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45937.897522916668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45937.897522916668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45937.897522916668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45937.897522916668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45937.897522916668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45937.897522916668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45937.897522916668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45937.897522916668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45937.897522916668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45937.897522916668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45937.897522916668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45937.897522916668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45937.897522916668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45937.897522916668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45937.897522916668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45937.897522916668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ref="G674:G737" ca="1" si="11">IFERROR(NOW()-F674,"-")</f>
        <v>45937.897522916668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45937.897522916668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45937.897522916668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45937.897522916668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45937.897522916668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45937.897522916668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45937.897522916668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45937.897522916668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45937.897522916668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45937.897522916668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45937.897522916668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45937.897522916668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45937.897522916668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45937.897522916668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45937.897522916668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45937.897522916668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45937.897522916668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45937.897522916668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45937.897522916668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45937.897522916668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45937.897522916668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45937.897522916668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45937.897522916668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45937.897522916668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45937.897522916668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45937.897522916668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45937.897522916668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45937.897522916668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45937.897522916668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45937.897522916668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45937.897522916668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45937.897522916668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45937.897522916668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45937.897522916668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45937.897522916668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45937.897522916668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45937.897522916668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45937.897522916668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45937.897522916668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45937.897522916668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45937.897522916668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45937.897522916668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45937.897522916668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45937.897522916668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45937.897522916668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45937.897522916668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45937.897522916668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45937.897522916668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45937.897522916668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45937.897522916668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45937.897522916668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45937.897522916668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45937.897522916668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45937.897522916668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45937.897522916668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45937.897522916668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45937.897522916668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45937.897522916668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45937.897522916668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45937.897522916668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45937.897522916668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45937.897522916668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45937.897522916668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45937.897522916668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ref="G738:G801" ca="1" si="12">IFERROR(NOW()-F738,"-")</f>
        <v>45937.897522916668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45937.897522916668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45937.897522916668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45937.897522916668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45937.897522916668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45937.897522916668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45937.897522916668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45937.897522916668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45937.897522916668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45937.897522916668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45937.897522916668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45937.897522916668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45937.897522916668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45937.897522916668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45937.897522916668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45937.897522916668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45937.897522916668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45937.897522916668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45937.897522916668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45937.897522916668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45937.897522916668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45937.897522916668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45937.897522916668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45937.897522916668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45937.897522916668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45937.897522916668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45937.897522916668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45937.897522916668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45937.897522916668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45937.897522916668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45937.897522916668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45937.897522916668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45937.897522916668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45937.897522916668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45937.897522916668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45937.897522916668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45937.897522916668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45937.897522916668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45937.897522916668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45937.897522916668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45937.897522916668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45937.897522916668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45937.897522916668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45937.897522916668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45937.897522916668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45937.897522916668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45937.897522916668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45937.897522916668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45937.897522916668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45937.897522916668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45937.897522916668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45937.897522916668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45937.897522916668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45937.897522916668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45937.897522916668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45937.897522916668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45937.897522916668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45937.897522916668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45937.897522916668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45937.897522916668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45937.897522916668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45937.897522916668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45937.897522916668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45937.897522916668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ref="G802:G865" ca="1" si="13">IFERROR(NOW()-F802,"-")</f>
        <v>45937.897522916668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45937.897522916668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45937.897522916668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45937.897522916668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45937.897522916668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45937.897522916668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45937.897522916668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45937.897522916668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45937.897522916668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45937.897522916668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45937.897522916668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45937.897522916668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45937.897522916668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45937.897522916668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45937.897522916668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45937.897522916668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45937.897522916668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45937.897522916668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45937.897522916668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45937.897522916668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45937.897522916668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45937.897522916668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45937.897522916668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45937.897522916668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45937.897522916668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45937.897522916668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45937.897522916668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45937.897522916668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45937.897522916668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45937.897522916668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45937.897522916668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45937.897522916668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45937.897522916668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45937.897522916668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45937.897522916668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45937.897522916668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45937.897522916668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45937.897522916668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45937.897522916668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45937.897522916668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45937.897522916668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45937.897522916668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45937.897522916668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45937.897522916668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45937.897522916668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45937.897522916668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45937.897522916668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45937.897522916668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45937.897522916668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45937.897522916668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45937.897522916668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45937.897522916668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45937.897522916668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45937.897522916668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45937.897522916668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45937.897522916668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45937.897522916668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45937.897522916668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45937.897522916668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45937.897522916668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45937.897522916668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45937.897522916668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45937.897522916668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45937.897522916668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ref="G866:G929" ca="1" si="14">IFERROR(NOW()-F866,"-")</f>
        <v>45937.897522916668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45937.897522916668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45937.897522916668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45937.897522916668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45937.897522916668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45937.897522916668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45937.897522916668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45937.897522916668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45937.897522916668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45937.897522916668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45937.897522916668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45937.897522916668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45937.897522916668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45937.897522916668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45937.897522916668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45937.897522916668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45937.897522916668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45937.897522916668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45937.897522916668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45937.897522916668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45937.897522916668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45937.897522916668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45937.897522916668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45937.897522916668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45937.897522916668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45937.897522916668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45937.897522916668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45937.897522916668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45937.897522916668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45937.897522916668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45937.897522916668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45937.897522916668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45937.897522916668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45937.897522916668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45937.897522916668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45937.897522916668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45937.897522916668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45937.897522916668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45937.897522916668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45937.897522916668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45937.897522916668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45937.897522916668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45937.897522916668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45937.897522916668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45937.897522916668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45937.897522916668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45937.897522916668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45937.897522916668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45937.897522916668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45937.897522916668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45937.897522916668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45937.897522916668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45937.897522916668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45937.897522916668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45937.897522916668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45937.897522916668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45937.897522916668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45937.897522916668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45937.897522916668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45937.897522916668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45937.897522916668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45937.897522916668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45937.897522916668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45937.897522916668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ref="G930:G993" ca="1" si="15">IFERROR(NOW()-F930,"-")</f>
        <v>45937.897522916668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45937.897522916668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45937.897522916668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45937.897522916668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45937.897522916668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45937.897522916668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45937.897522916668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45937.897522916668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45937.897522916668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45937.897522916668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45937.897522916668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45937.897522916668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45937.897522916668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45937.897522916668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45937.897522916668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45937.897522916668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45937.897522916668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45937.897522916668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45937.897522916668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45937.897522916668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45937.897522916668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45937.897522916668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45937.897522916668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45937.897522916668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45937.897522916668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45937.897522916668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45937.897522916668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45937.897522916668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45937.897522916668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45937.897522916668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45937.897522916668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45937.897522916668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45937.897522916668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45937.897522916668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45937.897522916668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45937.897522916668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45937.897522916668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45937.897522916668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45937.897522916668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45937.897522916668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45937.897522916668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45937.897522916668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45937.897522916668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45937.897522916668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45937.897522916668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45937.897522916668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45937.897522916668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45937.897522916668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45937.897522916668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45937.897522916668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45937.897522916668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45937.897522916668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45937.897522916668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45937.897522916668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45937.897522916668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45937.897522916668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45937.897522916668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45937.897522916668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45937.897522916668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45937.897522916668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45937.897522916668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45937.897522916668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45937.897522916668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45937.897522916668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ref="G994:G1057" ca="1" si="16">IFERROR(NOW()-F994,"-")</f>
        <v>45937.897522916668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45937.897522916668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45937.897522916668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45937.897522916668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45937.897522916668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45937.897522916668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45937.897522916668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45937.897522916668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45937.897522916668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45937.897522916668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45937.897522916668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45937.897522916668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45937.897522916668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45937.897522916668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45937.897522916668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45937.897522916668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45937.897522916668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45937.897522916668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45937.897522916668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45937.897522916668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45937.897522916668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45937.897522916668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45937.897522916668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45937.897522916668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45937.897522916668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45937.897522916668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45937.897522916668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45937.897522916668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45937.897522916668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45937.897522916668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45937.897522916668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45937.897522916668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45937.897522916668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45937.897522916668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45937.897522916668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45937.897522916668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45937.897522916668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45937.897522916668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45937.897522916668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45937.897522916668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45937.897522916668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45937.897522916668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45937.897522916668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45937.897522916668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45937.897522916668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45937.897522916668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45937.897522916668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45937.897522916668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45937.897522916668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45937.897522916668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45937.897522916668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45937.897522916668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45937.897522916668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45937.897522916668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45937.897522916668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45937.897522916668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45937.897522916668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45937.897522916668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45937.897522916668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45937.897522916668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45937.897522916668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45937.897522916668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45937.897522916668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45937.897522916668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ref="G1058:G1121" ca="1" si="17">IFERROR(NOW()-F1058,"-")</f>
        <v>45937.897522916668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45937.897522916668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45937.897522916668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45937.897522916668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45937.897522916668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45937.897522916668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45937.897522916668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45937.897522916668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45937.897522916668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45937.897522916668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45937.897522916668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45937.897522916668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45937.897522916668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45937.897522916668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45937.897522916668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45937.897522916668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45937.897522916668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45937.897522916668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45937.897522916668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45937.897522916668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45937.897522916668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45937.897522916668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45937.897522916668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45937.897522916668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45937.897522916668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45937.897522916668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45937.897522916668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45937.897522916668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45937.897522916668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45937.897522916668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45937.897522916668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45937.897522916668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45937.897522916668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45937.897522916668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45937.897522916668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45937.897522916668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45937.897522916668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45937.897522916668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45937.897522916668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45937.897522916668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45937.897522916668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45937.897522916668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45937.897522916668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45937.897522916668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45937.897522916668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45937.897522916668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45937.897522916668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45937.897522916668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45937.897522916668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45937.897522916668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45937.897522916668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45937.897522916668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45937.897522916668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45937.897522916668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45937.897522916668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45937.897522916668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45937.897522916668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45937.897522916668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45937.897522916668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45937.897522916668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45937.897522916668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45937.897522916668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45937.897522916668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45937.897522916668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ref="G1122:G1185" ca="1" si="18">IFERROR(NOW()-F1122,"-")</f>
        <v>45937.897522916668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45937.897522916668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45937.897522916668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45937.897522916668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45937.897522916668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45937.897522916668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45937.897522916668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45937.897522916668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45937.897522916668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45937.897522916668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45937.897522916668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45937.897522916668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45937.897522916668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45937.897522916668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45937.897522916668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45937.897522916668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45937.897522916668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45937.897522916668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45937.897522916668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45937.897522916668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45937.897522916668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45937.897522916668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45937.897522916668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45937.897522916668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45937.897522916668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45937.897522916668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45937.897522916668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45937.897522916668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45937.897522916668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45937.897522916668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45937.897522916668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45937.897522916668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45937.897522916668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45937.897522916668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45937.897522916668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45937.897522916668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45937.897522916668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45937.897522916668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45937.897522916668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45937.897522916668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45937.897522916668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45937.897522916668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45937.897522916668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45937.897522916668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45937.897522916668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45937.897522916668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45937.897522916668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45937.897522916668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45937.897522916668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45937.897522916668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45937.897522916668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45937.897522916668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45937.897522916668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45937.897522916668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45937.897522916668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45937.897522916668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45937.897522916668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45937.897522916668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45937.897522916668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45937.897522916668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45937.897522916668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45937.897522916668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45937.897522916668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45937.897522916668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ref="G1186:G1200" ca="1" si="19">IFERROR(NOW()-F1186,"-")</f>
        <v>45937.897522916668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45937.897522916668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45937.897522916668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45937.897522916668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45937.897522916668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45937.897522916668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45937.897522916668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45937.897522916668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45937.897522916668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45937.897522916668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45937.897522916668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45937.897522916668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45937.897522916668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45937.897522916668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45937.897522916668</v>
      </c>
      <c r="H1200" s="22"/>
      <c r="I1200" s="19" t="str">
        <f>IFERROR(VLOOKUP(D1200,DB!A:F,6,0),"")</f>
        <v/>
      </c>
      <c r="J1200" s="18" t="str">
        <f>IFERROR(VLOOKUP(D1200,DB!A:G,7,0),"")</f>
        <v/>
      </c>
      <c r="K1200" s="50"/>
      <c r="L1200" s="23" t="str">
        <f>IFERROR(VLOOKUP(D1200,DB!A:I,9,0),"")</f>
        <v/>
      </c>
    </row>
  </sheetData>
  <dataValidations count="2">
    <dataValidation allowBlank="1" showInputMessage="1" showErrorMessage="1" sqref="E1" xr:uid="{5914219A-CB83-432D-936A-CC0CB6F3982A}"/>
    <dataValidation type="list" allowBlank="1" showInputMessage="1" showErrorMessage="1" sqref="E2:E120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39054</v>
      </c>
      <c r="B2" s="102" t="str">
        <f>IFERROR(VLOOKUP(D2,DB!A:K,11,0),"")</f>
        <v>R4</v>
      </c>
      <c r="C2" s="103">
        <v>1</v>
      </c>
      <c r="D2" s="99" t="s">
        <v>35082</v>
      </c>
      <c r="E2" s="104" t="s">
        <v>38964</v>
      </c>
      <c r="F2" s="105">
        <v>45703.480717592596</v>
      </c>
      <c r="G2" s="106">
        <f ca="1">IFERROR(NOW()-F2,"")</f>
        <v>234.4168053240719</v>
      </c>
      <c r="H2" s="105">
        <v>45703.474768518521</v>
      </c>
      <c r="I2" s="102" t="str">
        <f>IFERROR(VLOOKUP(D2,DB!A:F,6,0),"")</f>
        <v>SCECO</v>
      </c>
      <c r="J2" s="102" t="str">
        <f>IFERROR(VLOOKUP(D2,DB!A:G,7,0),"")</f>
        <v>Dead</v>
      </c>
      <c r="K2" s="107" t="s">
        <v>39055</v>
      </c>
      <c r="L2" s="99" t="str">
        <f>IFERROR(VLOOKUP(D2,DB!A:I,9,0),"")</f>
        <v>Latis</v>
      </c>
    </row>
    <row r="3" spans="1:16" ht="15" customHeight="1">
      <c r="A3" s="132" t="s">
        <v>39056</v>
      </c>
      <c r="B3" s="132" t="str">
        <f>IFERROR(VLOOKUP(D3,DB!A:K,11,0),"")</f>
        <v>R4</v>
      </c>
      <c r="C3" s="133">
        <v>1</v>
      </c>
      <c r="D3" s="134" t="s">
        <v>36087</v>
      </c>
      <c r="E3" s="135" t="s">
        <v>38964</v>
      </c>
      <c r="F3" s="136">
        <v>45937.678425925929</v>
      </c>
      <c r="G3" s="137">
        <f ca="1">IFERROR(NOW()-F3,"")</f>
        <v>0.21909699073876254</v>
      </c>
      <c r="H3" s="136">
        <v>45937.456493055557</v>
      </c>
      <c r="I3" s="132" t="str">
        <f>IFERROR(VLOOKUP(D3,DB!A:F,6,0),"")</f>
        <v>Generator-SG</v>
      </c>
      <c r="J3" s="132" t="str">
        <f>IFERROR(VLOOKUP(D3,DB!A:G,7,0),"")</f>
        <v>Dead</v>
      </c>
      <c r="K3" s="139" t="s">
        <v>39057</v>
      </c>
      <c r="L3" s="134" t="str">
        <f>IFERROR(VLOOKUP(D3,DB!A:I,9,0),"")</f>
        <v>Latis</v>
      </c>
    </row>
    <row r="4" spans="1:16" ht="15" customHeight="1">
      <c r="A4" s="132"/>
      <c r="B4" s="132" t="str">
        <f>IFERROR(VLOOKUP(D4,DB!A:K,11,0),"")</f>
        <v/>
      </c>
      <c r="C4" s="133"/>
      <c r="D4" s="134"/>
      <c r="E4" s="135"/>
      <c r="F4" s="136"/>
      <c r="G4" s="137">
        <f ca="1">IFERROR(NOW()-F4,"")</f>
        <v>45937.897522916668</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45937.897522916668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45937.897522916668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45937.897522916668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45937.897522916668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45937.897522916668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45937.897522916668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45937.897522916668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45937.897522916668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45937.897522916668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45937.897522916668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45937.897522916668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45937.897522916668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45937.897522916668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45937.897522916668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45937.897522916668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45937.897522916668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45937.897522916668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45937.897522916668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45937.897522916668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45937.897522916668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45937.897522916668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45937.897522916668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45937.897522916668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45937.897522916668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45937.897522916668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45937.897522916668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45937.897522916668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45937.897522916668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45937.897522916668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45937.897522916668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45937.897522916668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45937.897522916668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45937.897522916668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45937.897522916668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45937.897522916668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45937.897522916668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45937.897522916668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45937.897522916668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45937.897522916668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45937.897522916668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45937.897522916668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45937.897522916668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45937.897522916668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45937.897522916668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45937.897522916668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45937.897522916668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45937.897522916668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45937.897522916668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45937.897522916668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45937.897522916668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45937.897522916668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45937.897522916668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45937.897522916668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45937.897522916668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45937.897522916668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45937.897522916668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45937.897522916668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45937.897522916668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45937.897522916668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45937.897522916668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45937.897522916668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45937.897522916668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45937.897522916668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45937.897522916668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45937.897522916668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45937.897522916668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45937.897522916668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45937.897522916668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45937.897522916668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45937.897522916668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45937.897522916668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45937.897522916668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45937.897522916668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45937.897522916668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45937.897522916668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45937.897522916668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45937.897522916668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45937.897522916668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45937.897522916668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45937.897522916668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45937.897522916668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45937.897522916668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45937.897522916668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45937.897522916668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45937.897522916668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45937.897522916668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45937.897522916668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45937.897522916668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45937.897522916668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45937.897522916668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45937.897522916668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45937.897522916668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45937.897522916668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45937.897522916668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45937.897522916668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45937.897522916668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45937.897522916668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45937.897522916668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45937.897522916668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45937.897522916668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45937.897522916668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45937.897522916668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45937.897522916668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45937.897522916668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45937.897522916668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45937.897522916668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45937.897522916668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45937.897522916668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45937.897522916668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45937.897522916668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45937.897522916668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45937.897522916668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45937.897522916668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45937.897522916668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45937.897522916668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45937.897522916668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45937.897522916668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45937.897522916668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45937.897522916668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45937.897522916668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45937.897522916668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45937.897522916668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45937.897522916668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45937.897522916668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45937.897522916668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45937.897522916668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45937.897522916668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45937.897522916668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45937.897522916668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45937.897522916668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45937.897522916668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45937.897522916668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45937.897522916668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45937.897522916668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45937.897522916668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45937.897522916668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45937.897522916668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45937.897522916668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45937.897522916668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45937.897522916668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45937.897522916668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45937.897522916668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45937.897522916668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45937.897522916668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45937.897522916668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45937.897522916668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45937.897522916668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45937.897522916668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45937.897522916668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45937.897522916668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45937.897522916668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45937.897522916668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45937.897522916668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45937.897522916668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45937.897522916668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45937.897522916668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45937.897522916668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45937.897522916668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45937.897522916668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45937.897522916668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45937.897522916668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45937.897522916668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45937.897522916668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45937.897522916668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45937.897522916668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45937.897522916668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45937.897522916668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45937.897522916668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45937.897522916668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45937.897522916668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45937.897522916668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45937.897522916668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45937.897522916668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45937.897522916668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45937.897522916668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45937.897522916668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45937.897522916668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45937.897522916668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45937.897522916668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45937.897522916668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45937.897522916668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45937.897522916668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45937.897522916668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45937.897522916668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45937.897522916668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45937.897522916668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45937.897522916668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45937.897522916668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45937.897522916668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45937.897522916668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45937.897522916668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45937.897522916668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45937.897522916668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45937.897522916668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45937.897522916668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45937.897522916668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45937.897522916668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45937.897522916668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45937.897522916668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45937.897522916668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45937.897522916668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45937.897522916668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45937.897522916668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45937.897522916668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45937.897522916668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45937.897522916668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45937.897522916668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45937.897522916668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45937.897522916668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45937.897522916668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45937.897522916668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45937.897522916668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45937.897522916668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45937.897522916668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45937.897522916668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45937.897522916668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45937.897522916668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45937.897522916668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45937.897522916668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45937.897522916668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45937.897522916668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45937.897522916668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45937.897522916668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45937.897522916668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45937.897522916668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45937.897522916668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45937.897522916668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45937.897522916668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45937.897522916668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45937.897522916668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45937.897522916668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45937.897522916668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45937.897522916668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45937.897522916668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45937.897522916668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45937.897522916668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45937.897522916668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45937.897522916668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45937.897522916668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45937.897522916668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45937.897522916668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45937.897522916668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45937.897522916668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45937.897522916668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45937.897522916668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45937.897522916668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45937.897522916668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45937.897522916668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45937.897522916668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45937.897522916668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45937.897522916668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45937.897522916668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45937.897522916668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45937.897522916668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45937.897522916668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45937.897522916668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45937.897522916668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45937.897522916668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45937.897522916668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45937.897522916668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45937.897522916668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45937.897522916668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45937.897522916668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45937.897522916668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45937.897522916668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45937.897522916668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45937.897522916668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45937.897522916668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45937.897522916668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45937.897522916668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45937.897522916668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45937.897522916668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45937.897522916668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45937.897522916668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45937.897522916668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45937.897522916668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45937.897522916668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45937.897522916668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45937.897522916668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45937.897522916668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45937.897522916668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45937.897522916668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45937.897522916668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45937.897522916668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45937.897522916668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45937.897522916668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45937.897522916668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45937.897522916668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45937.897522916668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45937.897522916668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45937.897522916668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45937.897522916668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45937.897522916668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45937.897522916668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45937.897522916668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45937.897522916668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45937.897522916668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45937.897522916668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45937.897522916668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45937.897522916668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45937.897522916668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45937.897522916668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45937.897522916668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45937.897522916668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45937.897522916668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45937.897522916668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45937.897522916668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45937.897522916668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45937.897522916668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45937.897522916668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45937.897522916668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45937.897522916668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45937.897522916668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45937.897522916668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45937.897522916668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45937.897522916668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45937.897522916668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45937.897522916668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45937.897522916668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45937.897522916668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45937.897522916668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45937.897522916668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45937.897522916668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45937.897522916668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45937.897522916668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45937.897522916668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45937.897522916668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45937.897522916668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45937.897522916668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45937.897522916668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45937.897522916668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45937.897522916668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45937.897522916668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45937.897522916668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45937.897522916668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45937.897522916668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45937.897522916668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45937.897522916668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45937.897522916668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45937.897522916668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45937.897522916668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45937.897522916668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45937.897522916668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45937.897522916668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45937.897522916668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45937.897522916668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45937.897522916668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45937.897522916668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45937.897522916668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45937.897522916668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45937.897522916668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45937.897522916668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45937.897522916668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45937.897522916668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45937.897522916668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45937.897522916668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45937.897522916668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45937.897522916668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45937.897522916668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45937.897522916668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45937.897522916668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45937.897522916668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45937.897522916668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45937.897522916668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45937.897522916668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45937.897522916668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45937.897522916668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45937.897522916668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45937.897522916668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45937.897522916668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45937.897522916668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45937.897522916668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45937.897522916668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45937.897522916668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45937.897522916668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45937.897522916668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45937.897522916668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45937.897522916668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45937.897522916668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45937.897522916668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45937.897522916668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45937.897522916668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45937.897522916668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45937.897522916668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45937.897522916668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45937.897522916668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45937.897522916668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45937.897522916668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45937.897522916668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45937.897522916668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45937.897522916668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45937.897522916668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45937.897522916668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45937.897522916668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45937.897522916668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45937.897522916668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45937.897522916668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45937.897522916668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45937.897522916668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45937.897522916668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45937.897522916668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45937.897522916668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45937.897522916668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45937.897522916668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45937.897522916668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45937.897522916668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45937.897522916668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45937.897522916668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45937.897522916668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45937.897522916668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45937.897522916668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45937.897522916668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45937.897522916668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45937.897522916668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45937.897522916668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45937.897522916668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45937.897522916668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45937.897522916668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45937.897522916668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45937.897522916668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45937.897522916668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45937.897522916668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45937.897522916668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45937.897522916668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45937.897522916668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45937.897522916668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45937.897522916668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45937.897522916668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45937.897522916668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45937.897522916668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45937.897522916668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45937.897522916668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45937.897522916668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45937.897522916668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45937.897522916668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45937.897522916668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45937.897522916668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45937.897522916668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45937.897522916668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45937.897522916668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45937.897522916668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45937.897522916668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45937.897522916668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45937.897522916668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45937.897522916668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45937.897522916668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45937.897522916668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45937.897522916668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45937.897522916668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45937.897522916668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45937.897522916668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45937.897522916668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45937.897522916668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45937.897522916668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45937.897522916668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45937.897522916668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45937.897522916668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45937.897522916668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45937.897522916668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45937.897522916668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45937.897522916668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45937.897522916668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45937.897522916668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45937.897522916668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45937.897522916668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45937.897522916668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45937.897522916668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45937.897522916668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45937.897522916668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46.065462731479784</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39045</v>
      </c>
      <c r="F3" s="38">
        <v>45926.188877314817</v>
      </c>
      <c r="G3" s="39">
        <f ca="1">IFERROR(NOW()-F3,"-")</f>
        <v>11.708645601851458</v>
      </c>
      <c r="H3" s="38">
        <v>45926.158159722225</v>
      </c>
      <c r="I3" s="37" t="str">
        <f>IFERROR(VLOOKUP(D3,DB!A:F,6,0),"")</f>
        <v>SCECO</v>
      </c>
      <c r="J3" s="37" t="str">
        <f>IFERROR(VLOOKUP(D3,DB!A:G,7,0),"")</f>
        <v>Good</v>
      </c>
      <c r="K3" s="37" t="s">
        <v>39061</v>
      </c>
      <c r="L3" s="37" t="str">
        <f>IFERROR(VLOOKUP(D3,DB!A:I,9,0),"")</f>
        <v>Latis</v>
      </c>
      <c r="M3" s="128"/>
    </row>
    <row r="4" spans="1:13" ht="30.75">
      <c r="A4" s="37" t="s">
        <v>39062</v>
      </c>
      <c r="B4" s="37" t="str">
        <f>IFERROR(VLOOKUP(D4,DB!A:K,11,0),"")</f>
        <v>R5</v>
      </c>
      <c r="C4" s="37">
        <v>1</v>
      </c>
      <c r="D4" s="37" t="s">
        <v>31519</v>
      </c>
      <c r="E4" s="37" t="s">
        <v>39045</v>
      </c>
      <c r="F4" s="38">
        <v>45937.848715277774</v>
      </c>
      <c r="G4" s="39">
        <f ca="1">IFERROR(NOW()-F4,"-")</f>
        <v>4.8807638893777039E-2</v>
      </c>
      <c r="H4" s="38">
        <v>45937.57917824074</v>
      </c>
      <c r="I4" s="37" t="str">
        <f>IFERROR(VLOOKUP(D4,DB!A:F,6,0),"")</f>
        <v>SCECO</v>
      </c>
      <c r="J4" s="37" t="str">
        <f>IFERROR(VLOOKUP(D4,DB!A:G,7,0),"")</f>
        <v>No BB Design</v>
      </c>
      <c r="K4" s="37" t="s">
        <v>39063</v>
      </c>
      <c r="L4" s="37" t="str">
        <f>IFERROR(VLOOKUP(D4,DB!A:I,9,0),"")</f>
        <v>Latis</v>
      </c>
      <c r="M4" s="128"/>
    </row>
    <row r="5" spans="1:13" ht="15">
      <c r="A5" s="37" t="s">
        <v>39064</v>
      </c>
      <c r="B5" s="37" t="str">
        <f>IFERROR(VLOOKUP(D5,DB!A:K,11,0),"")</f>
        <v>R5</v>
      </c>
      <c r="C5" s="37">
        <v>1</v>
      </c>
      <c r="D5" s="37" t="s">
        <v>37358</v>
      </c>
      <c r="E5" s="37" t="s">
        <v>38964</v>
      </c>
      <c r="F5" s="38">
        <v>45937.869722222225</v>
      </c>
      <c r="G5" s="39">
        <f ca="1">IFERROR(NOW()-F5,"-")</f>
        <v>2.7800694442703389E-2</v>
      </c>
      <c r="H5" s="38">
        <v>45937.842569444445</v>
      </c>
      <c r="I5" s="37" t="str">
        <f>IFERROR(VLOOKUP(D5,DB!A:F,6,0),"")</f>
        <v>Generator-DG</v>
      </c>
      <c r="J5" s="37" t="str">
        <f>IFERROR(VLOOKUP(D5,DB!A:G,7,0),"")</f>
        <v>Good</v>
      </c>
      <c r="K5" s="37" t="s">
        <v>39065</v>
      </c>
      <c r="L5" s="37" t="str">
        <f>IFERROR(VLOOKUP(D5,DB!A:I,9,0),"")</f>
        <v>Latis</v>
      </c>
      <c r="M5" s="128"/>
    </row>
    <row r="6" spans="1:13" ht="15">
      <c r="A6" s="37"/>
      <c r="B6" s="37" t="str">
        <f>IFERROR(VLOOKUP(D6,DB!A:K,11,0),"")</f>
        <v/>
      </c>
      <c r="C6" s="37"/>
      <c r="D6" s="37"/>
      <c r="E6" s="37"/>
      <c r="F6" s="38"/>
      <c r="G6" s="39">
        <f ca="1">IFERROR(NOW()-F6,"-")</f>
        <v>45937.897522916668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45937.897522916668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45937.897522916668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45937.897522916668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45937.897522916668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45937.897522916668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45937.897522916668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45937.897522916668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45937.897522916668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45937.897522916668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45937.897522916668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45937.897522916668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45937.897522916668</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45937.897522916668</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45937.897522916668</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45937.897522916668</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45937.897522916668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45937.897522916668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45937.897522916668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45937.897522916668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45937.897522916668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45937.897522916668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45937.897522916668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45937.897522916668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45937.897522916668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45937.897522916668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45937.897522916668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45937.897522916668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45937.897522916668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45937.897522916668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45937.897522916668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45937.897522916668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45937.897522916668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45937.897522916668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45937.897522916668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45937.897522916668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45937.897522916668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45937.897522916668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45937.897522916668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45937.897522916668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45937.897522916668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45937.897522916668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45937.897522916668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45937.897522916668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45937.897522916668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45937.897522916668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45937.897522916668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45937.897522916668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45937.897522916668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45937.897522916668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45937.897522916668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45937.897522916668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45937.897522916668</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45937.897522916668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45937.897522916668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45937.897522916668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45937.897522916668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45937.897522916668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45937.897522916668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45937.897522916668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45937.897522916668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45937.897522916668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45937.897522916668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45937.897522916668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45937.897522916668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45937.897522916668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45937.897522916668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45937.897522916668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45937.897522916668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45937.897522916668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45937.897522916668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45937.897522916668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45937.897522916668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45937.897522916668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45937.897522916668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45937.897522916668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45937.897522916668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45937.897522916668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45937.897522916668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45937.897522916668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45937.897522916668</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45937.897522916668</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45937.897522916668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45937.897522916668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45937.897522916668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45937.897522916668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45937.897522916668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45937.897522916668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45937.897522916668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45937.897522916668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45937.897522916668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45937.897522916668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45937.897522916668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45937.897522916668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45937.897522916668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45937.897522916668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45937.897522916668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45937.897522916668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45937.897522916668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45937.897522916668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45937.897522916668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45937.897522916668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45937.897522916668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45937.897522916668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45937.897522916668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45937.897522916668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45937.897522916668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45937.897522916668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45937.897522916668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45937.897522916668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45937.897522916668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45937.897522916668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45937.897522916668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45937.897522916668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45937.897522916668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45937.897522916668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45937.897522916668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45937.897522916668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45937.897522916668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45937.897522916668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45937.897522916668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45937.897522916668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45937.897522916668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45937.897522916668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45937.897522916668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45937.897522916668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45937.897522916668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45937.897522916668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45937.897522916668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45937.897522916668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45937.897522916668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45937.897522916668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45937.897522916668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45937.897522916668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45937.897522916668</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45937.897522916668</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7"/>
  <sheetViews>
    <sheetView tabSelected="1" workbookViewId="0">
      <selection activeCell="K13" sqref="K13"/>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11.124675694445614</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45937.897522916668</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4.0165506944467779</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2.9552775462943828</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45937.897522916668</v>
      </c>
      <c r="H6" s="116">
        <v>45935.895856481482</v>
      </c>
      <c r="I6" s="112" t="str">
        <f>IFERROR(VLOOKUP(D6,DB!A:F,6,0),"")</f>
        <v>SCECO</v>
      </c>
      <c r="J6" s="112" t="str">
        <f>IFERROR(VLOOKUP(D6,DB!A:G,7,0),"")</f>
        <v>Vandalized+No BB Design</v>
      </c>
      <c r="K6" s="117" t="s">
        <v>39072</v>
      </c>
      <c r="L6" s="118" t="str">
        <f>IFERROR(VLOOKUP(D6,DB!A:I,9,0),"")</f>
        <v>Latis</v>
      </c>
    </row>
    <row r="7" spans="1:16383" ht="31.5" customHeight="1">
      <c r="A7" s="113" t="s">
        <v>39073</v>
      </c>
      <c r="B7" s="112" t="str">
        <f>IFERROR(VLOOKUP(D7,DB!A:K,11,0),"")</f>
        <v>R6</v>
      </c>
      <c r="C7" s="114">
        <v>1</v>
      </c>
      <c r="D7" s="112" t="s">
        <v>33684</v>
      </c>
      <c r="E7" s="129" t="s">
        <v>39067</v>
      </c>
      <c r="F7" s="116">
        <v>45937.809027777781</v>
      </c>
      <c r="G7" s="81">
        <f ca="1">IFERROR(NOW()-F7,"-")</f>
        <v>8.8495138887083158E-2</v>
      </c>
      <c r="H7" s="116">
        <v>45937.667847222219</v>
      </c>
      <c r="I7" s="112" t="str">
        <f>IFERROR(VLOOKUP(D7,DB!A:F,6,0),"")</f>
        <v>SCECO</v>
      </c>
      <c r="J7" s="112" t="str">
        <f>IFERROR(VLOOKUP(D7,DB!A:G,7,0),"")</f>
        <v>Weak</v>
      </c>
      <c r="K7" s="117" t="s">
        <v>39074</v>
      </c>
      <c r="L7" s="118" t="str">
        <f>IFERROR(VLOOKUP(D7,DB!A:I,9,0),"")</f>
        <v>Latis</v>
      </c>
    </row>
    <row r="8" spans="1:16383" ht="31.5" customHeight="1">
      <c r="A8" s="113" t="s">
        <v>39075</v>
      </c>
      <c r="B8" s="112" t="str">
        <f>IFERROR(VLOOKUP(D8,DB!A:K,11,0),"")</f>
        <v>R6</v>
      </c>
      <c r="C8" s="114">
        <v>1</v>
      </c>
      <c r="D8" s="112" t="s">
        <v>33356</v>
      </c>
      <c r="E8" s="115" t="s">
        <v>38964</v>
      </c>
      <c r="F8" s="116">
        <v>45937.87871527778</v>
      </c>
      <c r="G8" s="81">
        <f ca="1">IFERROR(NOW()-F8,"-")</f>
        <v>1.8807638887665235E-2</v>
      </c>
      <c r="H8" s="116">
        <v>45937.873043981483</v>
      </c>
      <c r="I8" s="112" t="str">
        <f>IFERROR(VLOOKUP(D8,DB!A:F,6,0),"")</f>
        <v>SCECO</v>
      </c>
      <c r="J8" s="112" t="str">
        <f>IFERROR(VLOOKUP(D8,DB!A:G,7,0),"")</f>
        <v>Vandalized</v>
      </c>
      <c r="K8" s="117" t="s">
        <v>39076</v>
      </c>
      <c r="L8" s="118" t="str">
        <f>IFERROR(VLOOKUP(D8,DB!A:I,9,0),"")</f>
        <v>Latis</v>
      </c>
    </row>
    <row r="9" spans="1:16383" ht="31.5" customHeight="1">
      <c r="A9" s="113"/>
      <c r="B9" s="112" t="str">
        <f>IFERROR(VLOOKUP(D9,DB!A:K,11,0),"")</f>
        <v/>
      </c>
      <c r="C9" s="114"/>
      <c r="D9" s="154"/>
      <c r="E9" s="154"/>
      <c r="F9" s="116"/>
      <c r="G9" s="81">
        <f ca="1">IFERROR(NOW()-F9,"-")</f>
        <v>45937.897522916668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45937.897522916668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45937.897522916668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v>1</v>
      </c>
      <c r="D12" s="112"/>
      <c r="E12" s="115"/>
      <c r="F12" s="116"/>
      <c r="G12" s="81">
        <f ca="1">IFERROR(NOW()-F12,"-")</f>
        <v>45937.897522916668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45937.897522916668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45937.897522916668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45937.897522916668</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45937.897522916668</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45937.897522916668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45937.897522916668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45937.897522916668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45937.897522916668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45937.897522916668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45937.897522916668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45937.897522916668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45937.897522916668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45937.897522916668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45937.897522916668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45937.897522916668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45937.897522916668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45937.897522916668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45937.897522916668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45937.897522916668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45937.897522916668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45937.897522916668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45937.897522916668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45937.897522916668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45937.897522916668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45937.897522916668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45937.897522916668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45937.897522916668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45937.897522916668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45937.897522916668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45937.897522916668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45937.897522916668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45937.897522916668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45937.897522916668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45937.897522916668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45937.897522916668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45937.897522916668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45937.897522916668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45937.897522916668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45937.897522916668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45937.897522916668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45937.897522916668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45937.897522916668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45937.897522916668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45937.897522916668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45937.897522916668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45937.897522916668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45937.897522916668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45937.897522916668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45937.897522916668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45937.897522916668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45937.897522916668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45937.897522916668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45937.897522916668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45937.897522916668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45937.897522916668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45937.897522916668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45937.897522916668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45937.897522916668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45937.897522916668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45937.897522916668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45937.897522916668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45937.897522916668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45937.897522916668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45937.897522916668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45937.897522916668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45937.897522916668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45937.897522916668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45937.897522916668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45937.897522916668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45937.897522916668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45937.897522916668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45937.897522916668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45937.897522916668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45937.897522916668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45937.897522916668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45937.897522916668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45937.897522916668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45937.897522916668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45937.897522916668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45937.897522916668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45937.897522916668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45937.897522916668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45937.897522916668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45937.897522916668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45937.897522916668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45937.897522916668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45937.897522916668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45937.897522916668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45937.897522916668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45937.897522916668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45937.897522916668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45937.897522916668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45937.897522916668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45937.897522916668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45937.897522916668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45937.897522916668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45937.897522916668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45937.897522916668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45937.897522916668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45937.897522916668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45937.897522916668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45937.897522916668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45937.897522916668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45937.897522916668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45937.897522916668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45937.897522916668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45937.897522916668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45937.897522916668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45937.897522916668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45937.897522916668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45937.897522916668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45937.897522916668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45937.897522916668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45937.897522916668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45937.897522916668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45937.897522916668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45937.897522916668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45937.897522916668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45937.897522916668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45937.897522916668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45937.897522916668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45937.897522916668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45937.897522916668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45937.897522916668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45937.897522916668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45937.897522916668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45937.897522916668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45937.897522916668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45937.897522916668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45937.897522916668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45937.897522916668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45937.897522916668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45937.897522916668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45937.897522916668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45937.897522916668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45937.897522916668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45937.897522916668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45937.897522916668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45937.897522916668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45937.897522916668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45937.897522916668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45937.897522916668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45937.897522916668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45937.897522916668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45937.897522916668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45937.897522916668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45937.897522916668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45937.897522916668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45937.897522916668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45937.897522916668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45937.897522916668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45937.897522916668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45937.897522916668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45937.897522916668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45937.897522916668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45937.897522916668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45937.897522916668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45937.897522916668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45937.897522916668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45937.897522916668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45937.897522916668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45937.897522916668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45937.897522916668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45937.897522916668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45937.897522916668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45937.897522916668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45937.897522916668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45937.897522916668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45937.897522916668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45937.897522916668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45937.897522916668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45937.897522916668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45937.897522916668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45937.897522916668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45937.897522916668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45937.897522916668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45937.897522916668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45937.897522916668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45937.897522916668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45937.897522916668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45937.897522916668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45937.897522916668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45937.897522916668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45937.897522916668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45937.897522916668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45937.897522916668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45937.897522916668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45937.897522916668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45937.897522916668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45937.897522916668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45937.897522916668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45937.897522916668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45937.897522916668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45937.897522916668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45937.897522916668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45937.897522916668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45937.897522916668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45937.897522916668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45937.897522916668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45937.897522916668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45937.897522916668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45937.897522916668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45937.897522916668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45937.897522916668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45937.897522916668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45937.897522916668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45937.897522916668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45937.897522916668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45937.897522916668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45937.897522916668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45937.897522916668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45937.897522916668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45937.897522916668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45937.897522916668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45937.897522916668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45937.897522916668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45937.897522916668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45937.897522916668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45937.897522916668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45937.897522916668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45937.897522916668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45937.897522916668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45937.897522916668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45937.897522916668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45937.897522916668</v>
      </c>
      <c r="H237" s="116"/>
      <c r="I237" s="112" t="str">
        <f>IFERROR(VLOOKUP(D237,DB!A:F,6,0),"")</f>
        <v/>
      </c>
      <c r="J237" s="111" t="str">
        <f>IFERROR(VLOOKUP(D237,DB!A:G,7,0),"")</f>
        <v/>
      </c>
      <c r="K237" s="117"/>
      <c r="L237" s="118" t="str">
        <f>IFERROR(VLOOKUP(D237,DB!A:I,9,0),"")</f>
        <v/>
      </c>
    </row>
  </sheetData>
  <dataValidations count="2">
    <dataValidation allowBlank="1" showInputMessage="1" showErrorMessage="1" sqref="E1" xr:uid="{380493DB-286A-4683-AF55-C78F04945A49}"/>
    <dataValidation type="list" allowBlank="1" showInputMessage="1" showErrorMessage="1" sqref="E3 E10:E237 E5:E6 E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2025-10-07T18:32:49Z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