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0996" documentId="13_ncr:1_{F6CB121F-512D-4AA6-A0C1-0FB36C537598}" xr6:coauthVersionLast="47" xr6:coauthVersionMax="47" xr10:uidLastSave="{5C8EC391-52C0-4A91-A39D-AF21985493AC}"/>
  <bookViews>
    <workbookView xWindow="-109" yWindow="-109" windowWidth="26301" windowHeight="14169" firstSheet="4"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8" i="5" l="1"/>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572" i="5"/>
  <c r="G572" i="5"/>
  <c r="I572" i="5"/>
  <c r="J572" i="5"/>
  <c r="L572" i="5"/>
  <c r="B573" i="5"/>
  <c r="G573" i="5"/>
  <c r="I573" i="5"/>
  <c r="J573" i="5"/>
  <c r="L57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8" i="2"/>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3" i="5"/>
  <c r="G2" i="5"/>
  <c r="G2" i="4"/>
  <c r="G4" i="5"/>
  <c r="G5" i="5"/>
  <c r="G6" i="5"/>
  <c r="G7" i="5"/>
  <c r="G8" i="5"/>
  <c r="G9" i="5"/>
  <c r="G10" i="5"/>
  <c r="G11" i="5"/>
  <c r="G12" i="5"/>
  <c r="G13"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L12" i="5"/>
  <c r="L13" i="5"/>
  <c r="J4" i="5"/>
  <c r="J5" i="5"/>
  <c r="J6" i="5"/>
  <c r="J7" i="5"/>
  <c r="J8" i="5"/>
  <c r="J9" i="5"/>
  <c r="J10" i="5"/>
  <c r="J11" i="5"/>
  <c r="J12" i="5"/>
  <c r="J13" i="5"/>
  <c r="I4" i="5"/>
  <c r="I5" i="5"/>
  <c r="I6" i="5"/>
  <c r="I7" i="5"/>
  <c r="I8" i="5"/>
  <c r="I9" i="5"/>
  <c r="I10" i="5"/>
  <c r="I11" i="5"/>
  <c r="I12" i="5"/>
  <c r="I13" i="5"/>
  <c r="B4" i="5"/>
  <c r="B5" i="5"/>
  <c r="B6" i="5"/>
  <c r="B7" i="5"/>
  <c r="B8" i="5"/>
  <c r="B9" i="5"/>
  <c r="B10" i="5"/>
  <c r="B11" i="5"/>
  <c r="B12" i="5"/>
  <c r="B13"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alcChain>
</file>

<file path=xl/sharedStrings.xml><?xml version="1.0" encoding="utf-8"?>
<sst xmlns="http://schemas.openxmlformats.org/spreadsheetml/2006/main" count="178578" uniqueCount="39075">
  <si>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</si>
  <si>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</si>
  <si>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</si>
  <si>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</si>
  <si>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</si>
  <si>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</si>
  <si>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</si>
  <si>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</si>
  <si>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</si>
  <si>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</si>
  <si>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</si>
  <si>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</si>
  <si>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</si>
  <si>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</si>
  <si>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</si>
  <si>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</si>
  <si>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</si>
  <si>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</si>
  <si>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</si>
  <si>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</si>
  <si>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</si>
  <si>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</si>
  <si>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</si>
  <si>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</si>
  <si>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</si>
  <si>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</si>
  <si>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</si>
  <si>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</si>
  <si>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</si>
  <si>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</si>
  <si>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</si>
  <si>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</si>
  <si>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</si>
  <si>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</si>
  <si>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</si>
  <si>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</si>
  <si>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</si>
  <si>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</si>
  <si>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</si>
  <si>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</si>
  <si>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</si>
  <si>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</si>
  <si>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</si>
  <si>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</si>
  <si>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</si>
  <si>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</si>
  <si>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</si>
  <si>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</si>
  <si>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</si>
  <si>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</si>
  <si>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</si>
  <si>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</si>
  <si>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</si>
  <si>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</si>
  <si>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</si>
  <si>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</si>
  <si>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</si>
  <si>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</si>
  <si>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</si>
  <si>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</si>
  <si>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</si>
  <si>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</si>
  <si>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</si>
  <si>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</si>
  <si>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</si>
  <si>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</si>
  <si>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</si>
  <si>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</si>
  <si>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</si>
  <si>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</si>
  <si>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</si>
  <si>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</si>
  <si>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</si>
  <si>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</si>
  <si>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</si>
  <si>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</si>
  <si>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</si>
  <si>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</si>
  <si>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</si>
  <si>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</si>
  <si>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</si>
  <si>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</si>
  <si>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</si>
  <si>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</si>
  <si>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</si>
  <si>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</si>
  <si>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</si>
  <si>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</si>
  <si>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</si>
  <si>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</si>
  <si>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</si>
  <si>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</si>
  <si>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</si>
  <si>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</si>
  <si>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</si>
  <si>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</si>
  <si>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</si>
  <si>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</si>
  <si>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</si>
  <si>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</si>
  <si>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</si>
  <si>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</si>
  <si>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</si>
  <si>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</si>
  <si>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</si>
  <si>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</si>
  <si>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</si>
  <si>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</si>
  <si>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</si>
  <si>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</si>
  <si>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</si>
  <si>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</si>
  <si>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</si>
  <si>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</si>
  <si>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</si>
  <si>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</si>
  <si>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</si>
  <si>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</si>
  <si>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</si>
  <si>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</si>
  <si>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</si>
  <si>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</si>
  <si>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</si>
  <si>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</si>
  <si>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</si>
  <si>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</si>
  <si>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</si>
  <si>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</si>
  <si>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</si>
  <si>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</si>
  <si>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</si>
  <si>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</si>
  <si>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</si>
  <si>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</si>
  <si>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</si>
  <si>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</si>
  <si>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</si>
  <si>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</si>
  <si>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</si>
  <si>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</si>
  <si>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</si>
  <si>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</si>
  <si>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</si>
  <si>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</si>
  <si>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</si>
  <si>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</si>
  <si>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</si>
  <si>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</si>
  <si>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</si>
  <si>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</si>
  <si>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</si>
  <si>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</si>
  <si>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</si>
  <si>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</si>
  <si>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</si>
  <si>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</si>
  <si>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</si>
  <si>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</si>
  <si>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</si>
  <si>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</si>
  <si>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</si>
  <si>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</si>
  <si>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</si>
  <si>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</si>
  <si>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</si>
  <si>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</si>
  <si>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</si>
  <si>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</si>
  <si>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</si>
  <si>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</si>
  <si>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</si>
  <si>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</si>
  <si>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</si>
  <si>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</si>
  <si>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</si>
  <si>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</si>
  <si>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</si>
  <si>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</si>
  <si>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</si>
  <si>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</si>
  <si>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</si>
  <si>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</si>
  <si>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</si>
  <si>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</si>
  <si>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</si>
  <si>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</si>
  <si>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</si>
  <si>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</si>
  <si>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</si>
  <si>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</si>
  <si>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</si>
  <si>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</si>
  <si>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</si>
  <si>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</si>
  <si>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</si>
  <si>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</si>
  <si>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</si>
  <si>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</si>
  <si>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</si>
  <si>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</si>
  <si>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</si>
  <si>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</si>
  <si>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</si>
  <si>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</si>
  <si>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</si>
  <si>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</si>
  <si>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</si>
  <si>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</si>
  <si>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</si>
  <si>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</si>
  <si>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</si>
  <si>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</si>
  <si>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</si>
  <si>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</si>
  <si>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</si>
  <si>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</si>
  <si>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</si>
  <si>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</si>
  <si>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</si>
  <si>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</si>
  <si>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</si>
  <si>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</si>
  <si>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</si>
  <si>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</si>
  <si>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</si>
  <si>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</si>
  <si>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</si>
  <si>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</si>
  <si>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</si>
  <si>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</si>
  <si>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</si>
  <si>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</si>
  <si>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</si>
  <si>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</si>
  <si>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</si>
  <si>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</si>
  <si>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</si>
  <si>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</si>
  <si>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</si>
  <si>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</si>
  <si>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</si>
  <si>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</si>
  <si>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</si>
  <si>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</si>
  <si>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</si>
  <si>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</si>
  <si>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</si>
  <si>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</si>
  <si>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</si>
  <si>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</si>
  <si>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</si>
  <si>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</si>
  <si>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</si>
  <si>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</si>
  <si>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</si>
  <si>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</si>
  <si>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</si>
  <si>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</si>
  <si>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</si>
  <si>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</si>
  <si>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</si>
  <si>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</si>
  <si>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</si>
  <si>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</si>
  <si>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</si>
  <si>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</si>
  <si>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</si>
  <si>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</si>
  <si>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</si>
  <si>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</si>
  <si>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</si>
  <si>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</si>
  <si>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</si>
  <si>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</si>
  <si>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</si>
  <si>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</si>
  <si>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</si>
  <si>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</si>
  <si>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</si>
  <si>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</si>
  <si>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</si>
  <si>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</si>
  <si>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</si>
  <si>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</si>
  <si>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</si>
  <si>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</si>
  <si>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</si>
  <si>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</si>
  <si>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</si>
  <si>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</si>
  <si>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</si>
  <si>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</si>
  <si>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</si>
  <si>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</si>
  <si>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</si>
  <si>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</si>
  <si>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</si>
  <si>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</si>
  <si>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</si>
  <si>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</si>
  <si>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</si>
  <si>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</si>
  <si>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</si>
  <si>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</si>
  <si>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</si>
  <si>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</si>
  <si>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</si>
  <si>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</si>
  <si>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</si>
  <si>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</si>
  <si>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</si>
  <si>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</si>
  <si>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</si>
  <si>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</si>
  <si>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</si>
  <si>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</si>
  <si>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</si>
  <si>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</si>
  <si>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</si>
  <si>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</si>
  <si>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</si>
  <si>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</si>
  <si>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</si>
  <si>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</si>
  <si>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</si>
  <si>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</si>
  <si>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</si>
  <si>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</si>
  <si>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</si>
  <si>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</si>
  <si>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</si>
  <si>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</si>
  <si>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</si>
  <si>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</si>
  <si>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</si>
  <si>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</si>
  <si>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</si>
  <si>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</si>
  <si>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</si>
  <si>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</si>
  <si>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</si>
  <si>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</si>
  <si>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</si>
  <si>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</si>
  <si>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</si>
  <si>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</si>
  <si>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</si>
  <si>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</si>
  <si>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</si>
  <si>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</si>
  <si>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</si>
  <si>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</si>
  <si>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</si>
  <si>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</si>
  <si>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</si>
  <si>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</si>
  <si>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</si>
  <si>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</si>
  <si>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</si>
  <si>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</si>
  <si>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</si>
  <si>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</si>
  <si>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</si>
  <si>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</si>
  <si>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</si>
  <si>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</si>
  <si>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</si>
  <si>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</si>
  <si>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</si>
  <si>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</si>
  <si>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</si>
  <si>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</si>
  <si>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</si>
  <si>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</si>
  <si>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</si>
  <si>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</si>
  <si>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</si>
  <si>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</si>
  <si>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</si>
  <si>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</si>
  <si>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</si>
  <si>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</si>
  <si>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</si>
  <si>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</si>
  <si>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</si>
  <si>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</si>
  <si>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</si>
  <si>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</si>
  <si>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</si>
  <si>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</si>
  <si>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</si>
  <si>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</si>
  <si>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</si>
  <si>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</si>
  <si>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</si>
  <si>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</si>
  <si>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</si>
  <si>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</si>
  <si>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</si>
  <si>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</si>
  <si>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</si>
  <si>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</si>
  <si>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</si>
  <si>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</si>
  <si>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</si>
  <si>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</si>
  <si>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</si>
  <si>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</si>
  <si>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</si>
  <si>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</si>
  <si>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</si>
  <si>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</si>
  <si>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</si>
  <si>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</si>
  <si>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</si>
  <si>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</si>
  <si>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</si>
  <si>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</si>
  <si>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</si>
  <si>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</si>
  <si>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</si>
  <si>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</si>
  <si>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</si>
  <si>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</si>
  <si>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</si>
  <si>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</si>
  <si>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</si>
  <si>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</si>
  <si>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</si>
  <si>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</si>
  <si>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</si>
  <si>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</si>
  <si>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</si>
  <si>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</si>
  <si>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</si>
  <si>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</si>
  <si>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</si>
  <si>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</si>
  <si>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</si>
  <si>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</si>
  <si>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</si>
  <si>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</si>
  <si>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</si>
  <si>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</si>
  <si>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</si>
  <si>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</si>
  <si>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</si>
  <si>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</si>
  <si>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</si>
  <si>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</si>
  <si>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</si>
  <si>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</si>
  <si>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</si>
  <si>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</si>
  <si>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</si>
  <si>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</si>
  <si>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</si>
  <si>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</si>
  <si>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</si>
  <si>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</si>
  <si>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</si>
  <si>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</si>
  <si>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</si>
  <si>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</si>
  <si>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</si>
  <si>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</si>
  <si>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</si>
  <si>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</si>
  <si>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</si>
  <si>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</si>
  <si>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</si>
  <si>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</si>
  <si>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</si>
  <si>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</si>
  <si>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</si>
  <si>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</si>
  <si>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</si>
  <si>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</si>
  <si>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</si>
  <si>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</si>
  <si>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</si>
  <si>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</si>
  <si>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</si>
  <si>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</si>
  <si>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</si>
  <si>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</si>
  <si>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</si>
  <si>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</si>
  <si>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</si>
  <si>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</si>
  <si>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</si>
  <si>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</si>
  <si>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</si>
  <si>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</si>
  <si>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</si>
  <si>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</si>
  <si>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</si>
  <si>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</si>
  <si>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</si>
  <si>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</si>
  <si>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</si>
  <si>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</si>
  <si>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</si>
  <si>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</si>
  <si>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</si>
  <si>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</si>
  <si>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</si>
  <si>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</si>
  <si>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</si>
  <si>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</si>
  <si>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</si>
  <si>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</si>
  <si>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</si>
  <si>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</si>
  <si>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</si>
  <si>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</si>
  <si>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</si>
  <si>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</si>
  <si>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</si>
  <si>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</si>
  <si>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</si>
  <si>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</si>
  <si>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</si>
  <si>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</si>
  <si>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</si>
  <si>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</si>
  <si>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</si>
  <si>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</si>
  <si>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</si>
  <si>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</si>
  <si>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</si>
  <si>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</si>
  <si>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</si>
  <si>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</si>
  <si>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</si>
  <si>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</si>
  <si>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</si>
  <si>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</si>
  <si>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</si>
  <si>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</si>
  <si>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</si>
  <si>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</si>
  <si>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</si>
  <si>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</si>
  <si>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</si>
  <si>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</si>
  <si>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</si>
  <si>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</si>
  <si>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</si>
  <si>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</si>
  <si>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</si>
  <si>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</si>
  <si>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</si>
  <si>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</si>
  <si>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</si>
  <si>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</si>
  <si>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</si>
  <si>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</si>
  <si>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</si>
  <si>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</si>
  <si>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</si>
  <si>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</si>
  <si>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</si>
  <si>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</si>
  <si>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</si>
  <si>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</si>
  <si>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</si>
  <si>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</si>
  <si>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</si>
  <si>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</si>
  <si>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</si>
  <si>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</si>
  <si>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</si>
  <si>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</si>
  <si>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</si>
  <si>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</si>
  <si>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</si>
  <si>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</si>
  <si>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</si>
  <si>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</si>
  <si>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</si>
  <si>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</si>
  <si>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</si>
  <si>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</si>
  <si>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</si>
  <si>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</si>
  <si>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</si>
  <si>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</si>
  <si>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</si>
  <si>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</si>
  <si>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</si>
  <si>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</si>
  <si>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</si>
  <si>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</si>
  <si>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</si>
  <si>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</si>
  <si>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</si>
  <si>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</si>
  <si>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</si>
  <si>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</si>
  <si>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</si>
  <si>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</si>
  <si>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</si>
  <si>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</si>
  <si>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</si>
  <si>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</si>
  <si>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</si>
  <si>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</si>
  <si>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</si>
  <si>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</si>
  <si>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</si>
  <si>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</si>
  <si>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</si>
  <si>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</si>
  <si>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</si>
  <si>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</si>
  <si>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</si>
  <si>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</si>
  <si>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</si>
  <si>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</si>
  <si>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</si>
  <si>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</si>
  <si>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</si>
  <si>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</si>
  <si>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</si>
  <si>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</si>
  <si>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</si>
  <si>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</si>
  <si>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</si>
  <si>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</si>
  <si>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</si>
  <si>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</si>
  <si>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</si>
  <si>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</si>
  <si>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</si>
  <si>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</si>
  <si>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</si>
  <si>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</si>
  <si>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</si>
  <si>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</si>
  <si>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</si>
  <si>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</si>
  <si>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</si>
  <si>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</si>
  <si>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</si>
  <si>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</si>
  <si>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</si>
  <si>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</si>
  <si>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</si>
  <si>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</si>
  <si>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</si>
  <si>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</si>
  <si>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</si>
  <si>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</si>
  <si>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</si>
  <si>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</si>
  <si>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</si>
  <si>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</si>
  <si>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</si>
  <si>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</si>
  <si>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</si>
  <si>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</si>
  <si>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</si>
  <si>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</si>
  <si>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</si>
  <si>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</si>
  <si>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</si>
  <si>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</si>
  <si>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</si>
  <si>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</si>
  <si>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</si>
  <si>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</si>
  <si>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</si>
  <si>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</si>
  <si>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</si>
  <si>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</si>
  <si>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</si>
  <si>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</si>
  <si>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</si>
  <si>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</si>
  <si>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</si>
  <si>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</si>
  <si>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</si>
  <si>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</si>
  <si>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</si>
  <si>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</si>
  <si>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</si>
  <si>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</si>
  <si>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</si>
  <si>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</si>
  <si>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</si>
  <si>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</si>
  <si>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</si>
  <si>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</si>
  <si>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</si>
  <si>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</si>
  <si>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</si>
  <si>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</si>
  <si>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</si>
  <si>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</si>
  <si>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</si>
  <si>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</si>
  <si>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</si>
  <si>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</si>
  <si>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</si>
  <si>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</si>
  <si>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</si>
  <si>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</si>
  <si>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</si>
  <si>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</si>
  <si>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</si>
  <si>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</si>
  <si>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</si>
  <si>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</si>
  <si>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</si>
  <si>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</si>
  <si>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</si>
  <si>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</si>
  <si>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</si>
  <si>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</si>
  <si>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</si>
  <si>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</si>
  <si>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</si>
  <si>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</si>
  <si>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</si>
  <si>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</si>
  <si>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</si>
  <si>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</si>
  <si>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</si>
  <si>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</si>
  <si>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</si>
  <si>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</si>
  <si>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</si>
  <si>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</si>
  <si>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</si>
  <si>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</si>
  <si>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</si>
  <si>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</si>
  <si>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</si>
  <si>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</si>
  <si>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</si>
  <si>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</si>
  <si>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</si>
  <si>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</si>
  <si>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</si>
  <si>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</si>
  <si>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</si>
  <si>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</si>
  <si>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</si>
  <si>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</si>
  <si>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</si>
  <si>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</si>
  <si>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</si>
  <si>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</si>
  <si>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</si>
  <si>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</si>
  <si>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</si>
  <si>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</si>
  <si>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</si>
  <si>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</si>
  <si>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</si>
  <si>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</si>
  <si>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</si>
  <si>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</si>
  <si>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</si>
  <si>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</si>
  <si>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</si>
  <si>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</si>
  <si>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</si>
  <si>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</si>
  <si>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</si>
  <si>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</si>
  <si>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</si>
  <si>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</si>
  <si>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</si>
  <si>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</si>
  <si>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</si>
  <si>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</si>
  <si>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</si>
  <si>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</si>
  <si>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</si>
  <si>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</si>
  <si>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</si>
  <si>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</si>
  <si>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</si>
  <si>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</si>
  <si>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</si>
  <si>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</si>
  <si>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</si>
  <si>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</si>
  <si>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</si>
  <si>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</si>
  <si>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</si>
  <si>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</si>
  <si>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</si>
  <si>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</si>
  <si>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</si>
  <si>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</si>
  <si>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</si>
  <si>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</si>
  <si>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</si>
  <si>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</si>
  <si>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</si>
  <si>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</si>
  <si>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</si>
  <si>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</si>
  <si>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</si>
  <si>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</si>
  <si>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</si>
  <si>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</si>
  <si>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</si>
  <si>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</si>
  <si>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</si>
  <si>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</si>
  <si>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</si>
  <si>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</si>
  <si>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</si>
  <si>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</si>
  <si>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</si>
  <si>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</si>
  <si>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</si>
  <si>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</si>
  <si>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</si>
  <si>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</si>
  <si>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</si>
  <si>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</si>
  <si>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</si>
  <si>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</si>
  <si>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</si>
  <si>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</si>
  <si>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</si>
  <si>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</si>
  <si>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</si>
  <si>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</si>
  <si>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</si>
  <si>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</si>
  <si>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</si>
  <si>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</si>
  <si>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</si>
  <si>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</si>
  <si>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</si>
  <si>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</si>
  <si>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</si>
  <si>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</si>
  <si>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</si>
  <si>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</si>
  <si>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</si>
  <si>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</si>
  <si>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</si>
  <si>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</si>
  <si>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</si>
  <si>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</si>
  <si>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</si>
  <si>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</si>
  <si>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</si>
  <si>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</si>
  <si>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</si>
  <si>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</si>
  <si>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</si>
  <si>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</si>
  <si>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</si>
  <si>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</si>
  <si>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</si>
  <si>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</si>
  <si>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</si>
  <si>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</si>
  <si>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</si>
  <si>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</si>
  <si>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</si>
  <si>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</si>
  <si>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</si>
  <si>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</si>
  <si>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</si>
  <si>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</si>
  <si>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</si>
  <si>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</si>
  <si>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</si>
  <si>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</si>
  <si>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</si>
  <si>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</si>
  <si>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</si>
  <si>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</si>
  <si>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</si>
  <si>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</si>
  <si>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</si>
  <si>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</si>
  <si>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</si>
  <si>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</si>
  <si>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</si>
  <si>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</si>
  <si>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</si>
  <si>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</si>
  <si>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</si>
  <si>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</si>
  <si>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</si>
  <si>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</si>
  <si>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</si>
  <si>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</si>
  <si>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</si>
  <si>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</si>
  <si>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</si>
  <si>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</si>
  <si>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</si>
  <si>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</si>
  <si>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</si>
  <si>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</si>
  <si>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</si>
  <si>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</si>
  <si>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</si>
  <si>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</si>
  <si>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</si>
  <si>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</si>
  <si>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</si>
  <si>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</si>
  <si>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</si>
  <si>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</si>
  <si>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</si>
  <si>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</si>
  <si>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</si>
  <si>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</si>
  <si>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</si>
  <si>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</si>
  <si>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</si>
  <si>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</si>
  <si>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</si>
  <si>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</si>
  <si>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</si>
  <si>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</si>
  <si>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</si>
  <si>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</si>
  <si>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</si>
  <si>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</si>
  <si>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</si>
  <si>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</si>
  <si>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</si>
  <si>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</si>
  <si>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</si>
  <si>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</si>
  <si>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</si>
  <si>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</si>
  <si>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</si>
  <si>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</si>
  <si>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</si>
  <si>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</si>
  <si>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</si>
  <si>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</si>
  <si>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</si>
  <si>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</si>
  <si>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</si>
  <si>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</si>
  <si>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</si>
  <si>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</si>
  <si>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</si>
  <si>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</si>
  <si>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</si>
  <si>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</si>
  <si>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</si>
  <si>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</si>
  <si>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</si>
  <si>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</si>
  <si>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</si>
  <si>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</si>
  <si>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</si>
  <si>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</si>
  <si>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</si>
  <si>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</si>
  <si>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</si>
  <si>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</si>
  <si>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</si>
  <si>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</si>
  <si>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</si>
  <si>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</si>
  <si>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</si>
  <si>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</si>
  <si>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</si>
  <si>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</si>
  <si>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</si>
  <si>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</si>
  <si>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</si>
  <si>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</si>
  <si>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</si>
  <si>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</si>
  <si>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</si>
  <si>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</si>
  <si>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</si>
  <si>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</si>
  <si>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</si>
  <si>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</si>
  <si>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</si>
  <si>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</si>
  <si>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</si>
  <si>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</si>
  <si>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</si>
  <si>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</si>
  <si>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</si>
  <si>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</si>
  <si>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</si>
  <si>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</si>
  <si>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</si>
  <si>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</si>
  <si>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</si>
  <si>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</si>
  <si>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</si>
  <si>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</si>
  <si>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</si>
  <si>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</si>
  <si>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</si>
  <si>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</si>
  <si>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</si>
  <si>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</si>
  <si>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</si>
  <si>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</si>
  <si>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</si>
  <si>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</si>
  <si>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</si>
  <si>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</si>
  <si>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</si>
  <si>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</si>
  <si>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</si>
  <si>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</si>
  <si>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</si>
  <si>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</si>
  <si>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</si>
  <si>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</si>
  <si>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</si>
  <si>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</si>
  <si>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</si>
  <si>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</si>
  <si>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</si>
  <si>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</si>
  <si>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</si>
  <si>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</si>
  <si>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</si>
  <si>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</si>
  <si>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</si>
  <si>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</si>
  <si>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</si>
  <si>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</si>
  <si>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</si>
  <si>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</si>
  <si>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</si>
  <si>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</si>
  <si>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</si>
  <si>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</si>
  <si>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</si>
  <si>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</si>
  <si>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</si>
  <si>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</si>
  <si>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</si>
  <si>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</si>
  <si>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</si>
  <si>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</si>
  <si>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</si>
  <si>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</si>
  <si>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</si>
  <si>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</si>
  <si>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</si>
  <si>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</si>
  <si>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</si>
  <si>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</si>
  <si>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</si>
  <si>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</si>
  <si>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</si>
  <si>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</si>
  <si>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</si>
  <si>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</si>
  <si>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</si>
  <si>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</si>
  <si>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</si>
  <si>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</si>
  <si>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</si>
  <si>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</si>
  <si>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</si>
  <si>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</si>
  <si>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</si>
  <si>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</si>
  <si>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</si>
  <si>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</si>
  <si>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</si>
  <si>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</si>
  <si>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</si>
  <si>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</si>
  <si>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</si>
  <si>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</si>
  <si>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</si>
  <si>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</si>
  <si>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</si>
  <si>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</si>
  <si>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</si>
  <si>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</si>
  <si>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</si>
  <si>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</si>
  <si>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</si>
  <si>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</si>
  <si>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</si>
  <si>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</si>
  <si>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</si>
  <si>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</si>
  <si>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</si>
  <si>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</si>
  <si>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</si>
  <si>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</si>
  <si>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</si>
  <si>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</si>
  <si>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</si>
  <si>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</si>
  <si>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</si>
  <si>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</si>
  <si>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</si>
  <si>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</si>
  <si>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</si>
  <si>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</si>
  <si>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</si>
  <si>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</si>
  <si>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</si>
  <si>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</si>
  <si>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</si>
  <si>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</si>
  <si>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</si>
  <si>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</si>
  <si>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</si>
  <si>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</si>
  <si>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</si>
  <si>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</si>
  <si>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</si>
  <si>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</si>
  <si>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</si>
  <si>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</si>
  <si>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</si>
  <si>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</si>
  <si>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</si>
  <si>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</si>
  <si>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</si>
  <si>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</si>
  <si>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</si>
  <si>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</si>
  <si>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</si>
  <si>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</si>
  <si>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</si>
  <si>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</si>
  <si>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</si>
  <si>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</si>
  <si>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</si>
  <si>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</si>
  <si>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</si>
  <si>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</si>
  <si>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</si>
  <si>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</si>
  <si>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</si>
  <si>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</si>
  <si>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</si>
  <si>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</si>
  <si>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</si>
  <si>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</si>
  <si>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</si>
  <si>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</si>
  <si>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</si>
  <si>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</si>
  <si>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</si>
  <si>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</si>
  <si>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</si>
  <si>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</si>
  <si>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</si>
  <si>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</si>
  <si>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</si>
  <si>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</si>
  <si>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</si>
  <si>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</si>
  <si>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</si>
  <si>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</si>
  <si>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</si>
  <si>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</si>
  <si>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</si>
  <si>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</si>
  <si>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</si>
  <si>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</si>
  <si>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</si>
  <si>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</si>
  <si>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</si>
  <si>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</si>
  <si>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</si>
  <si>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</si>
  <si>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</si>
  <si>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</si>
  <si>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</si>
  <si>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</si>
  <si>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</si>
  <si>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</si>
  <si>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</si>
  <si>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</si>
  <si>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</si>
  <si>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</si>
  <si>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</si>
  <si>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</si>
  <si>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</si>
  <si>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</si>
  <si>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</si>
  <si>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</si>
  <si>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</si>
  <si>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</si>
  <si>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</si>
  <si>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</si>
  <si>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</si>
  <si>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</si>
  <si>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</si>
  <si>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</si>
  <si>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</si>
  <si>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</si>
  <si>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</si>
  <si>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</si>
  <si>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</si>
  <si>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</si>
  <si>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</si>
  <si>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</si>
  <si>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</si>
  <si>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</si>
  <si>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</si>
  <si>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</si>
  <si>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</si>
  <si>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</si>
  <si>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</si>
  <si>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</si>
  <si>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</si>
  <si>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</si>
  <si>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</si>
  <si>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</si>
  <si>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</si>
  <si>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</si>
  <si>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</si>
  <si>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</si>
  <si>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</si>
  <si>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</si>
  <si>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</si>
  <si>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</si>
  <si>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</si>
  <si>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</si>
  <si>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</si>
  <si>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</si>
  <si>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</si>
  <si>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</si>
  <si>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</si>
  <si>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</si>
  <si>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</si>
  <si>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</si>
  <si>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</si>
  <si>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</si>
  <si>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</si>
  <si>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</si>
  <si>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</si>
  <si>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</si>
  <si>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</si>
  <si>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</si>
  <si>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</si>
  <si>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</si>
  <si>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</si>
  <si>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</si>
  <si>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</si>
  <si>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</si>
  <si>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</si>
  <si>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</si>
  <si>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</si>
  <si>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</si>
  <si>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</si>
  <si>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</si>
  <si>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</si>
  <si>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</si>
  <si>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</si>
  <si>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</si>
  <si>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</si>
  <si>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</si>
  <si>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</si>
  <si>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</si>
  <si>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</si>
  <si>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</si>
  <si>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</si>
  <si>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</si>
  <si>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</si>
  <si>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</si>
  <si>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</si>
  <si>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</si>
  <si>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</si>
  <si>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</si>
  <si>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</si>
  <si>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</si>
  <si>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</si>
  <si>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</si>
  <si>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</si>
  <si>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</si>
  <si>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</si>
  <si>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</si>
  <si>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</si>
  <si>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</si>
  <si>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</si>
  <si>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</si>
  <si>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</si>
  <si>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</si>
  <si>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</si>
  <si>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</si>
  <si>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</si>
  <si>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</si>
  <si>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</si>
  <si>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</si>
  <si>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</si>
  <si>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</si>
  <si>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</si>
  <si>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</si>
  <si>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</si>
  <si>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</si>
  <si>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</si>
  <si>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</si>
  <si>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</si>
  <si>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</si>
  <si>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</si>
  <si>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</si>
  <si>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</si>
  <si>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</si>
  <si>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</si>
  <si>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</si>
  <si>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</si>
  <si>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</si>
  <si>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</si>
  <si>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</si>
  <si>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</si>
  <si>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</si>
  <si>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</si>
  <si>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</si>
  <si>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</si>
  <si>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</si>
  <si>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</si>
  <si>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</si>
  <si>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</si>
  <si>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</si>
  <si>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</si>
  <si>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</si>
  <si>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</si>
  <si>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</si>
  <si>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</si>
  <si>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</si>
  <si>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</si>
  <si>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</si>
  <si>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</si>
  <si>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</si>
  <si>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</si>
  <si>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</si>
  <si>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</si>
  <si>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</si>
  <si>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</si>
  <si>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</si>
  <si>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</si>
  <si>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</si>
  <si>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</si>
  <si>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</si>
  <si>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</si>
  <si>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</si>
  <si>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</si>
  <si>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</si>
  <si>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</si>
  <si>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</si>
  <si>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</si>
  <si>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</si>
  <si>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</si>
  <si>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</si>
  <si>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</si>
  <si>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</si>
  <si>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</si>
  <si>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</si>
  <si>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</si>
  <si>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</si>
  <si>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</si>
  <si>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</si>
  <si>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</si>
  <si>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</si>
  <si>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</si>
  <si>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</si>
  <si>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</si>
  <si>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</si>
  <si>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</si>
  <si>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</si>
  <si>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</si>
  <si>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</si>
  <si>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</si>
  <si>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</si>
  <si>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</si>
  <si>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</si>
  <si>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</si>
  <si>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</si>
  <si>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</si>
  <si>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</si>
  <si>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</si>
  <si>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</si>
  <si>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</si>
  <si>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</si>
  <si>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</si>
  <si>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</si>
  <si>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</si>
  <si>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</si>
  <si>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</si>
  <si>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</si>
  <si>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</si>
  <si>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</si>
  <si>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</si>
  <si>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</si>
  <si>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</si>
  <si>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</si>
  <si>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</si>
  <si>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</si>
  <si>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</si>
  <si>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</si>
  <si>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</si>
  <si>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</si>
  <si>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</si>
  <si>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</si>
  <si>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</si>
  <si>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</si>
  <si>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</si>
  <si>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</si>
  <si>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</si>
  <si>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</si>
  <si>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</si>
  <si>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</si>
  <si>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</si>
  <si>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</si>
  <si>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</si>
  <si>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</si>
  <si>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</si>
  <si>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</si>
  <si>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</si>
  <si>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</si>
  <si>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</si>
  <si>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</si>
  <si>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</si>
  <si>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</si>
  <si>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</si>
  <si>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</si>
  <si>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</si>
  <si>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</si>
  <si>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</si>
  <si>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</si>
  <si>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</si>
  <si>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</si>
  <si>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</si>
  <si>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</si>
  <si>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</si>
  <si>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</si>
  <si>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</si>
  <si>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</si>
  <si>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</si>
  <si>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</si>
  <si>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</si>
  <si>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</si>
  <si>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</si>
  <si>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</si>
  <si>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</si>
  <si>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</si>
  <si>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</si>
  <si>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</si>
  <si>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</si>
  <si>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</si>
  <si>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</si>
  <si>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</si>
  <si>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</si>
  <si>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</si>
  <si>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</si>
  <si>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</si>
  <si>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</si>
  <si>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</si>
  <si>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</si>
  <si>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</si>
  <si>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</si>
  <si>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</si>
  <si>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</si>
  <si>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</si>
  <si>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</si>
  <si>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</si>
  <si>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</si>
  <si>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</si>
  <si>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</si>
  <si>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</si>
  <si>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</si>
  <si>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</si>
  <si>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</si>
  <si>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</si>
  <si>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</si>
  <si>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</si>
  <si>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</si>
  <si>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</si>
  <si>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</si>
  <si>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</si>
  <si>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</si>
  <si>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</si>
  <si>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</si>
  <si>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</si>
  <si>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</si>
  <si>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</si>
  <si>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</si>
  <si>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</si>
  <si>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</si>
  <si>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</si>
  <si>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</si>
  <si>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</si>
  <si>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</si>
  <si>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</si>
  <si>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</si>
  <si>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</si>
  <si>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</si>
  <si>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</si>
  <si>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</si>
  <si>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</si>
  <si>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</si>
  <si>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</si>
  <si>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</si>
  <si>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</si>
  <si>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</si>
  <si>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</si>
  <si>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</si>
  <si>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</si>
  <si>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</si>
  <si>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</si>
  <si>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</si>
  <si>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</si>
  <si>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</si>
  <si>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</si>
  <si>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</si>
  <si>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</si>
  <si>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</si>
  <si>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</si>
  <si>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</si>
  <si>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</si>
  <si>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</si>
  <si>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</si>
  <si>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</si>
  <si>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</si>
  <si>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</si>
  <si>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</si>
  <si>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</si>
  <si>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</si>
  <si>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</si>
  <si>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</si>
  <si>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</si>
  <si>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</si>
  <si>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</si>
  <si>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</si>
  <si>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</si>
  <si>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</si>
  <si>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</si>
  <si>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</si>
  <si>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</si>
  <si>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</si>
  <si>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</si>
  <si>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</si>
  <si>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</si>
  <si>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</si>
  <si>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</si>
  <si>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</si>
  <si>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</si>
  <si>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</si>
  <si>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</si>
  <si>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</si>
  <si>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</si>
  <si>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</si>
  <si>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</si>
  <si>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</si>
  <si>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</si>
  <si>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</si>
  <si>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</si>
  <si>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</si>
  <si>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</si>
  <si>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</si>
  <si>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</si>
  <si>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</si>
  <si>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</si>
  <si>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</si>
  <si>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</si>
  <si>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</si>
  <si>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</si>
  <si>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</si>
  <si>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</si>
  <si>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</si>
  <si>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</si>
  <si>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</si>
  <si>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</si>
  <si>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</si>
  <si>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</si>
  <si>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</si>
  <si>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</si>
  <si>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</si>
  <si>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</si>
  <si>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</si>
  <si>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</si>
  <si>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</si>
  <si>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</si>
  <si>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</si>
  <si>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</si>
  <si>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</si>
  <si>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</si>
  <si>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</si>
  <si>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</si>
  <si>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</si>
  <si>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</si>
  <si>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</si>
  <si>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</si>
  <si>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</si>
  <si>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</si>
  <si>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</si>
  <si>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</si>
  <si>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</si>
  <si>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</si>
  <si>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</si>
  <si>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</si>
  <si>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</si>
  <si>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</si>
  <si>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</si>
  <si>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</si>
  <si>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</si>
  <si>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</si>
  <si>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</si>
  <si>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</si>
  <si>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</si>
  <si>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</si>
  <si>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</si>
  <si>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</si>
  <si>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</si>
  <si>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</si>
  <si>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</si>
  <si>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</si>
  <si>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</si>
  <si>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</si>
  <si>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</si>
  <si>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</si>
  <si>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</si>
  <si>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</si>
  <si>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</si>
  <si>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</si>
  <si>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</si>
  <si>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</si>
  <si>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</si>
  <si>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</si>
  <si>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</si>
  <si>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</si>
  <si>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</si>
  <si>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</si>
  <si>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</si>
  <si>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</si>
  <si>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</si>
  <si>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</si>
  <si>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</si>
  <si>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</si>
  <si>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</si>
  <si>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</si>
  <si>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</si>
  <si>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</si>
  <si>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</si>
  <si>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</si>
  <si>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</si>
  <si>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</si>
  <si>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</si>
  <si>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</si>
  <si>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</si>
  <si>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</si>
  <si>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</si>
  <si>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</si>
  <si>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</si>
  <si>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</si>
  <si>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</si>
  <si>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</si>
  <si>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</si>
  <si>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</si>
  <si>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</si>
  <si>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</si>
  <si>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</si>
  <si>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</si>
  <si>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</si>
  <si>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</si>
  <si>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</si>
  <si>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</si>
  <si>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</si>
  <si>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</si>
  <si>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</si>
  <si>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</si>
  <si>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</si>
  <si>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</si>
  <si>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</si>
  <si>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</si>
  <si>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</si>
  <si>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</si>
  <si>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</si>
  <si>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</si>
  <si>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</si>
  <si>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</si>
  <si>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</si>
  <si>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</si>
  <si>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</si>
  <si>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</si>
  <si>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</si>
  <si>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</si>
  <si>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</si>
  <si>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</si>
  <si>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</si>
  <si>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</si>
  <si>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</si>
  <si>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</si>
  <si>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</si>
  <si>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</si>
  <si>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</si>
  <si>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</si>
  <si>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</si>
  <si>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</si>
  <si>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</si>
  <si>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</si>
  <si>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</si>
  <si>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</si>
  <si>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</si>
  <si>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</si>
  <si>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</si>
  <si>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</si>
  <si>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</si>
  <si>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</si>
  <si>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</si>
  <si>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</si>
  <si>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</si>
  <si>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</si>
  <si>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</si>
  <si>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</si>
  <si>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</si>
  <si>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</si>
  <si>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</si>
  <si>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</si>
  <si>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</si>
  <si>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</si>
  <si>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</si>
  <si>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</si>
  <si>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</si>
  <si>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</si>
  <si>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</si>
  <si>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</si>
  <si>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</si>
  <si>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</si>
  <si>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</si>
  <si>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</si>
  <si>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</si>
  <si>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</si>
  <si>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</si>
  <si>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</si>
  <si>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</si>
  <si>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</si>
  <si>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</si>
  <si>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</si>
  <si>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</si>
  <si>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</si>
  <si>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</si>
  <si>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</si>
  <si>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</si>
  <si>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</si>
  <si>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</si>
  <si>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</si>
  <si>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</si>
  <si>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</si>
  <si>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</si>
  <si>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</si>
  <si>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</si>
  <si>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</si>
  <si>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</si>
  <si>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</si>
  <si>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</si>
  <si>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</si>
  <si>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</si>
  <si>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</si>
  <si>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</si>
  <si>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</si>
  <si>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</si>
  <si>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</si>
  <si>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</si>
  <si>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</si>
  <si>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</si>
  <si>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</si>
  <si>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</si>
  <si>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</si>
  <si>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</si>
  <si>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</si>
  <si>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</si>
  <si>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</si>
  <si>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</si>
  <si>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</si>
  <si>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</si>
  <si>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</si>
  <si>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</si>
  <si>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</si>
  <si>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</si>
  <si>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</si>
  <si>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</si>
  <si>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</si>
  <si>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</si>
  <si>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</si>
  <si>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</si>
  <si>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</si>
  <si>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</si>
  <si>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</si>
  <si>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</si>
  <si>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</si>
  <si>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</si>
  <si>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</si>
  <si>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</si>
  <si>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</si>
  <si>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</si>
  <si>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</si>
  <si>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</si>
  <si>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</si>
  <si>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</si>
  <si>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</si>
  <si>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</si>
  <si>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</si>
  <si>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</si>
  <si>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</si>
  <si>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</si>
  <si>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</si>
  <si>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</si>
  <si>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</si>
  <si>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</si>
  <si>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</si>
  <si>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</si>
  <si>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</si>
  <si>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</si>
  <si>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</si>
  <si>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</si>
  <si>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</si>
  <si>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</si>
  <si>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</si>
  <si>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</si>
  <si>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</si>
  <si>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</si>
  <si>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</si>
  <si>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</si>
  <si>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</si>
  <si>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</si>
  <si>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</si>
  <si>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</si>
  <si>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</si>
  <si>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</si>
  <si>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</si>
  <si>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</si>
  <si>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</si>
  <si>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</si>
  <si>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</si>
  <si>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</si>
  <si>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</si>
  <si>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</si>
  <si>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</si>
  <si>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</si>
  <si>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</si>
  <si>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</si>
  <si>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</si>
  <si>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</si>
  <si>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</si>
  <si>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</si>
  <si>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</si>
  <si>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</si>
  <si>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</si>
  <si>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</si>
  <si>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</si>
  <si>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</si>
  <si>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</si>
  <si>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</si>
  <si>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</si>
  <si>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</si>
  <si>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</si>
  <si>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</si>
  <si>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</si>
  <si>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</si>
  <si>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</si>
  <si>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</si>
  <si>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</si>
  <si>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</si>
  <si>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</si>
  <si>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</si>
  <si>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</si>
  <si>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</si>
  <si>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</si>
  <si>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</si>
  <si>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</si>
  <si>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</si>
  <si>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</si>
  <si>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</si>
  <si>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</si>
  <si>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</si>
  <si>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</si>
  <si>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</si>
  <si>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</si>
  <si>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</si>
  <si>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</si>
  <si>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</si>
  <si>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</si>
  <si>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</si>
  <si>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</si>
  <si>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</si>
  <si>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</si>
  <si>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</si>
  <si>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</si>
  <si>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</si>
  <si>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</si>
  <si>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</si>
  <si>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</si>
  <si>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</si>
  <si>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</si>
  <si>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</si>
  <si>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</si>
  <si>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</si>
  <si>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</si>
  <si>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</si>
  <si>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</si>
  <si>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</si>
  <si>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</si>
  <si>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</si>
  <si>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</si>
  <si>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</si>
  <si>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</si>
  <si>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</si>
  <si>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</si>
  <si>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</si>
  <si>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</si>
  <si>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</si>
  <si>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</si>
  <si>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</si>
  <si>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</si>
  <si>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</si>
  <si>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</si>
  <si>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</si>
  <si>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</si>
  <si>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</si>
  <si>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</si>
  <si>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</si>
  <si>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</si>
  <si>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</si>
  <si>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</si>
  <si>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</si>
  <si>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</si>
  <si>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</si>
  <si>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</si>
  <si>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</si>
  <si>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</si>
  <si>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</si>
  <si>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</si>
  <si>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</si>
  <si>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</si>
  <si>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</si>
  <si>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</si>
  <si>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</si>
  <si>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</si>
  <si>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</si>
  <si>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</si>
  <si>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</si>
  <si>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</si>
  <si>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</si>
  <si>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</si>
  <si>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</si>
  <si>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</si>
  <si>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</si>
  <si>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</si>
  <si>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</si>
  <si>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</si>
  <si>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</si>
  <si>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</si>
  <si>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</si>
  <si>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</si>
  <si>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</si>
  <si>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</si>
  <si>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</si>
  <si>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</si>
  <si>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</si>
  <si>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</si>
  <si>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</si>
  <si>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</si>
  <si>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</si>
  <si>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</si>
  <si>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</si>
  <si>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</si>
  <si>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</si>
  <si>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</si>
  <si>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</si>
  <si>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</si>
  <si>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</si>
  <si>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</si>
  <si>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</si>
  <si>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</si>
  <si>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</si>
  <si>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</si>
  <si>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</si>
  <si>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</si>
  <si>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</si>
  <si>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</si>
  <si>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</si>
  <si>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</si>
  <si>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</si>
  <si>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</si>
  <si>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</si>
  <si>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</si>
  <si>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</si>
  <si>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</si>
  <si>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</si>
  <si>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</si>
  <si>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</si>
  <si>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</si>
  <si>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</si>
  <si>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</si>
  <si>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</si>
  <si>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</si>
  <si>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</si>
  <si>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</si>
  <si>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</si>
  <si>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</si>
  <si>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</si>
  <si>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</si>
  <si>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</si>
  <si>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</si>
  <si>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</si>
  <si>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</si>
  <si>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</si>
  <si>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</si>
  <si>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</si>
  <si>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</si>
  <si>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</si>
  <si>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</si>
  <si>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</si>
  <si>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</si>
  <si>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</si>
  <si>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</si>
  <si>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</si>
  <si>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</si>
  <si>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</si>
  <si>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</si>
  <si>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</si>
  <si>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</si>
  <si>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</si>
  <si>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</si>
  <si>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</si>
  <si>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</si>
  <si>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</si>
  <si>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</si>
  <si>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</si>
  <si>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</si>
  <si>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</si>
  <si>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</si>
  <si>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</si>
  <si>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</si>
  <si>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</si>
  <si>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</si>
  <si>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</si>
  <si>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</si>
  <si>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</si>
  <si>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</si>
  <si>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</si>
  <si>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</si>
  <si>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</si>
  <si>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</si>
  <si>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</si>
  <si>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</si>
  <si>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</si>
  <si>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</si>
  <si>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</si>
  <si>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</si>
  <si>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</si>
  <si>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</si>
  <si>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</si>
  <si>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</si>
  <si>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</si>
  <si>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</si>
  <si>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</si>
  <si>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</si>
  <si>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</si>
  <si>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</si>
  <si>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</si>
  <si>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</si>
  <si>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</si>
  <si>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</si>
  <si>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</si>
  <si>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</si>
  <si>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</si>
  <si>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</si>
  <si>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</si>
  <si>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</si>
  <si>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</si>
  <si>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</si>
  <si>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</si>
  <si>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</si>
  <si>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</si>
  <si>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</si>
  <si>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</si>
  <si>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</si>
  <si>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</si>
  <si>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</si>
  <si>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</si>
  <si>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</si>
  <si>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</si>
  <si>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</si>
  <si>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</si>
  <si>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</si>
  <si>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</si>
  <si>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</si>
  <si>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</si>
  <si>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</si>
  <si>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</si>
  <si>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</si>
  <si>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</si>
  <si>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</si>
  <si>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</si>
  <si>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</si>
  <si>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</si>
  <si>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</si>
  <si>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</si>
  <si>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</si>
  <si>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</si>
  <si>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</si>
  <si>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</si>
  <si>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</si>
  <si>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</si>
  <si>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</si>
  <si>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</si>
  <si>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</si>
  <si>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</si>
  <si>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</si>
  <si>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</si>
  <si>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</si>
  <si>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</si>
  <si>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</si>
  <si>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</si>
  <si>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</si>
  <si>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</si>
  <si>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</si>
  <si>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</si>
  <si>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</si>
  <si>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</si>
  <si>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</si>
  <si>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</si>
  <si>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</si>
  <si>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</si>
  <si>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</si>
  <si>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</si>
  <si>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</si>
  <si>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</si>
  <si>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</si>
  <si>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</si>
  <si>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</si>
  <si>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</si>
  <si>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</si>
  <si>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</si>
  <si>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</si>
  <si>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</si>
  <si>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</si>
  <si>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</si>
  <si>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</si>
  <si>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</si>
  <si>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</si>
  <si>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</si>
  <si>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</si>
  <si>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</si>
  <si>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</si>
  <si>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</si>
  <si>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</si>
  <si>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</si>
  <si>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</si>
  <si>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</si>
  <si>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</si>
  <si>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</si>
  <si>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</si>
  <si>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</si>
  <si>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</si>
  <si>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</si>
  <si>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</si>
  <si>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</si>
  <si>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</si>
  <si>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</si>
  <si>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</si>
  <si>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</si>
  <si>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</si>
  <si>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</si>
  <si>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</si>
  <si>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</si>
  <si>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</si>
  <si>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</si>
  <si>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</si>
  <si>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</si>
  <si>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</si>
  <si>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</si>
  <si>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</si>
  <si>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</si>
  <si>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</si>
  <si>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</si>
  <si>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</si>
  <si>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</si>
  <si>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</si>
  <si>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</si>
  <si>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</si>
  <si>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</si>
  <si>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</si>
  <si>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</si>
  <si>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</si>
  <si>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</si>
  <si>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</si>
  <si>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</si>
  <si>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</si>
  <si>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</si>
  <si>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</si>
  <si>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</si>
  <si>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</si>
  <si>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</si>
  <si>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</si>
  <si>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</si>
  <si>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</si>
  <si>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</si>
  <si>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</si>
  <si>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</si>
  <si>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</si>
  <si>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</si>
  <si>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</si>
  <si>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</si>
  <si>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</si>
  <si>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</si>
  <si>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</si>
  <si>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</si>
  <si>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</si>
  <si>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</si>
  <si>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</si>
  <si>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</si>
  <si>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</si>
  <si>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</si>
  <si>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</si>
  <si>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</si>
  <si>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</si>
  <si>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</si>
  <si>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</si>
  <si>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</si>
  <si>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</si>
  <si>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</si>
  <si>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</si>
  <si>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</si>
  <si>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</si>
  <si>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</si>
  <si>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</si>
  <si>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</si>
  <si>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</si>
  <si>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</si>
  <si>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</si>
  <si>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</si>
  <si>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</si>
  <si>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</si>
  <si>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</si>
  <si>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</si>
  <si>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</si>
  <si>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</si>
  <si>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</si>
  <si>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</si>
  <si>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</si>
  <si>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</si>
  <si>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</si>
  <si>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</si>
  <si>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</si>
  <si>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</si>
  <si>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</si>
  <si>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</si>
  <si>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</si>
  <si>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</si>
  <si>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</si>
  <si>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</si>
  <si>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</si>
  <si>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</si>
  <si>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</si>
  <si>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</si>
  <si>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</si>
  <si>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</si>
  <si>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</si>
  <si>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</si>
  <si>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</si>
  <si>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</si>
  <si>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</si>
  <si>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</si>
  <si>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</si>
  <si>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</si>
  <si>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</si>
  <si>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</si>
  <si>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</si>
  <si>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</si>
  <si>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</si>
  <si>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</si>
  <si>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</si>
  <si>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</si>
  <si>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</si>
  <si>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</si>
  <si>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</si>
  <si>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</si>
  <si>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</si>
  <si>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</si>
  <si>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</si>
  <si>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</si>
  <si>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</si>
  <si>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</si>
  <si>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</si>
  <si>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</si>
  <si>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</si>
  <si>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</si>
  <si>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</si>
  <si>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</si>
  <si>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</si>
  <si>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</si>
  <si>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</si>
  <si>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</si>
  <si>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</si>
  <si>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</si>
  <si>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</si>
  <si>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</si>
  <si>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</si>
  <si>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</si>
  <si>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</si>
  <si>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</si>
  <si>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</si>
  <si>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</si>
  <si>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</si>
  <si>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</si>
  <si>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</si>
  <si>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</si>
  <si>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</si>
  <si>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</si>
  <si>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</si>
  <si>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</si>
  <si>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</si>
  <si>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</si>
  <si>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</si>
  <si>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</si>
  <si>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</si>
  <si>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</si>
  <si>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</si>
  <si>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</si>
  <si>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</si>
  <si>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</si>
  <si>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</si>
  <si>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</si>
  <si>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</si>
  <si>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</si>
  <si>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</si>
  <si>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</si>
  <si>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</si>
  <si>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</si>
  <si>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</si>
  <si>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</si>
  <si>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</si>
  <si>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</si>
  <si>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</si>
  <si>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</si>
  <si>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</si>
  <si>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</si>
  <si>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</si>
  <si>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</si>
  <si>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</si>
  <si>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</si>
  <si>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</si>
  <si>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</si>
  <si>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</si>
  <si>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</si>
  <si>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</si>
  <si>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</si>
  <si>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</si>
  <si>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</si>
  <si>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</si>
  <si>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</si>
  <si>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</si>
  <si>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</si>
  <si>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</si>
  <si>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</si>
  <si>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</si>
  <si>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</si>
  <si>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</si>
  <si>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</si>
  <si>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</si>
  <si>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</si>
  <si>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</si>
  <si>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</si>
  <si>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</si>
  <si>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</si>
  <si>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</si>
  <si>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</si>
  <si>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</si>
  <si>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</si>
  <si>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</si>
  <si>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</si>
  <si>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</si>
  <si>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</si>
  <si>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</si>
  <si>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</si>
  <si>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</si>
  <si>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</si>
  <si>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</si>
  <si>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</si>
  <si>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</si>
  <si>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</si>
  <si>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</si>
  <si>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</si>
  <si>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</si>
  <si>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</si>
  <si>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</si>
  <si>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</si>
  <si>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</si>
  <si>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</si>
  <si>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</si>
  <si>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</si>
  <si>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</si>
  <si>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</si>
  <si>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</si>
  <si>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</si>
  <si>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</si>
  <si>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</si>
  <si>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</si>
  <si>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</si>
  <si>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</si>
  <si>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</si>
  <si>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</si>
  <si>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</si>
  <si>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</si>
  <si>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</si>
  <si>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</si>
  <si>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</si>
  <si>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</si>
  <si>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</si>
  <si>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</si>
  <si>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</si>
  <si>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</si>
  <si>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</si>
  <si>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</si>
  <si>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</si>
  <si>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</si>
  <si>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</si>
  <si>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</si>
  <si>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</si>
  <si>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</si>
  <si>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</si>
  <si>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</si>
  <si>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</si>
  <si>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</si>
  <si>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</si>
  <si>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</si>
  <si>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</si>
  <si>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</si>
  <si>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</si>
  <si>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</si>
  <si>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</si>
  <si>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</si>
  <si>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</si>
  <si>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</si>
  <si>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</si>
  <si>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</si>
  <si>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</si>
  <si>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</si>
  <si>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</si>
  <si>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</si>
  <si>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</si>
  <si>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</si>
  <si>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</si>
  <si>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</si>
  <si>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</si>
  <si>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</si>
  <si>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</si>
  <si>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</si>
  <si>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</si>
  <si>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</si>
  <si>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</si>
  <si>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</si>
  <si>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</si>
  <si>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</si>
  <si>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</si>
  <si>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</si>
  <si>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</si>
  <si>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</si>
  <si>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</si>
  <si>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</si>
  <si>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</si>
  <si>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</si>
  <si>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</si>
  <si>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</si>
  <si>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</si>
  <si>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</si>
  <si>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</si>
  <si>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</si>
  <si>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</si>
  <si>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</si>
  <si>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</si>
  <si>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</si>
  <si>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</si>
  <si>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</si>
  <si>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</si>
  <si>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</si>
  <si>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</si>
  <si>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</si>
  <si>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</si>
  <si>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</si>
  <si>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</si>
  <si>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</si>
  <si>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</si>
  <si>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</si>
  <si>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</si>
  <si>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</si>
  <si>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</si>
  <si>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</si>
  <si>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</si>
  <si>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</si>
  <si>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</si>
  <si>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</si>
  <si>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</si>
  <si>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</si>
  <si>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</si>
  <si>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</si>
  <si>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</si>
  <si>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</si>
  <si>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</si>
  <si>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</si>
  <si>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</si>
  <si>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</si>
  <si>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</si>
  <si>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</si>
  <si>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</si>
  <si>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</si>
  <si>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</si>
  <si>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</si>
  <si>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</si>
  <si>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</si>
  <si>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</si>
  <si>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</si>
  <si>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</si>
  <si>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</si>
  <si>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</si>
  <si>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</si>
  <si>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</si>
  <si>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</si>
  <si>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</si>
  <si>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</si>
  <si>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</si>
  <si>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</si>
  <si>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</si>
  <si>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</si>
  <si>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</si>
  <si>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</si>
  <si>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</si>
  <si>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</si>
  <si>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</si>
  <si>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</si>
  <si>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</si>
  <si>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</si>
  <si>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</si>
  <si>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</si>
  <si>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</si>
  <si>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</si>
  <si>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</si>
  <si>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</si>
  <si>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</si>
  <si>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</si>
  <si>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</si>
  <si>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</si>
  <si>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</si>
  <si>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</si>
  <si>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</si>
  <si>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</si>
  <si>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</si>
  <si>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</si>
  <si>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</si>
  <si>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</si>
  <si>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</si>
  <si>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</si>
  <si>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</si>
  <si>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</si>
  <si>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</si>
  <si>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</si>
  <si>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</si>
  <si>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</si>
  <si>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</si>
  <si>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</si>
  <si>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</si>
  <si>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</si>
  <si>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</si>
  <si>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</si>
  <si>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</si>
  <si>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</si>
  <si>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</si>
  <si>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</si>
  <si>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</si>
  <si>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</si>
  <si>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</si>
  <si>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</si>
  <si>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</si>
  <si>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</si>
  <si>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</si>
  <si>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</si>
  <si>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</si>
  <si>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</si>
  <si>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</si>
  <si>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</si>
  <si>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</si>
  <si>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</si>
  <si>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</si>
  <si>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</si>
  <si>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</si>
  <si>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</si>
  <si>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</si>
  <si>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</si>
  <si>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</si>
  <si>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</si>
  <si>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</si>
  <si>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</si>
  <si>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</si>
  <si>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</si>
  <si>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</si>
  <si>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</si>
  <si>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</si>
  <si>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</si>
  <si>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</si>
  <si>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</si>
  <si>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</si>
  <si>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</si>
  <si>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</si>
  <si>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</si>
  <si>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</si>
  <si>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</si>
  <si>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</si>
  <si>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</si>
  <si>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</si>
  <si>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</si>
  <si>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</si>
  <si>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</si>
  <si>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</si>
  <si>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</si>
  <si>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</si>
  <si>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</si>
  <si>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</si>
  <si>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</si>
  <si>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</si>
  <si>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</si>
  <si>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</si>
  <si>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</si>
  <si>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</si>
  <si>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</si>
  <si>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</si>
  <si>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</si>
  <si>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</si>
  <si>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</si>
  <si>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</si>
  <si>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</si>
  <si>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</si>
  <si>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</si>
  <si>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</si>
  <si>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</si>
  <si>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</si>
  <si>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</si>
  <si>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</si>
  <si>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</si>
  <si>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</si>
  <si>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</si>
  <si>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</si>
  <si>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</si>
  <si>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</si>
  <si>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</si>
  <si>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</si>
  <si>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</si>
  <si>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</si>
  <si>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</si>
  <si>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</si>
  <si>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</si>
  <si>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</si>
  <si>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</si>
  <si>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</si>
  <si>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</si>
  <si>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</si>
  <si>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</si>
  <si>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</si>
  <si>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</si>
  <si>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</si>
  <si>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</si>
  <si>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</si>
  <si>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</si>
  <si>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</si>
  <si>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</si>
  <si>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</si>
  <si>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</si>
  <si>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</si>
  <si>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</si>
  <si>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</si>
  <si>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</si>
  <si>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</si>
  <si>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</si>
  <si>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</si>
  <si>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</si>
  <si>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</si>
  <si>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</si>
  <si>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</si>
  <si>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</si>
  <si>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</si>
  <si>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</si>
  <si>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</si>
  <si>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</si>
  <si>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</si>
  <si>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</si>
  <si>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</si>
  <si>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</si>
  <si>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</si>
  <si>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</si>
  <si>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</si>
  <si>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</si>
  <si>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</si>
  <si>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</si>
  <si>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</si>
  <si>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</si>
  <si>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</si>
  <si>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</si>
  <si>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</si>
  <si>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</si>
  <si>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</si>
  <si>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</si>
  <si>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</si>
  <si>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</si>
  <si>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</si>
  <si>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</si>
  <si>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</si>
  <si>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</si>
  <si>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</si>
  <si>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</si>
  <si>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</si>
  <si>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</si>
  <si>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</si>
  <si>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</si>
  <si>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</si>
  <si>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</si>
  <si>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</si>
  <si>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</si>
  <si>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</si>
  <si>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</si>
  <si>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</si>
  <si>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</si>
  <si>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</si>
  <si>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</si>
  <si>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</si>
  <si>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</si>
  <si>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</si>
  <si>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</si>
  <si>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</si>
  <si>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</si>
  <si>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</si>
  <si>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</si>
  <si>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</si>
  <si>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</si>
  <si>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</si>
  <si>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</si>
  <si>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</si>
  <si>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</si>
  <si>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</si>
  <si>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</si>
  <si>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</si>
  <si>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</si>
  <si>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</si>
  <si>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</si>
  <si>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</si>
  <si>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</si>
  <si>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</si>
  <si>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</si>
  <si>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</si>
  <si>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</si>
  <si>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</si>
  <si>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</si>
  <si>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</si>
  <si>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</si>
  <si>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</si>
  <si>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</si>
  <si>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</si>
  <si>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</si>
  <si>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</si>
  <si>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</si>
  <si>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</si>
  <si>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</si>
  <si>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</si>
  <si>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</si>
  <si>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</si>
  <si>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</si>
  <si>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</si>
  <si>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</si>
  <si>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</si>
  <si>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</si>
  <si>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</si>
  <si>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</si>
  <si>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</si>
  <si>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</si>
  <si>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</si>
  <si>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</si>
  <si>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</si>
  <si>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</si>
  <si>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</si>
  <si>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</si>
  <si>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</si>
  <si>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</si>
  <si>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</si>
  <si>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</si>
  <si>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</si>
  <si>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</si>
  <si>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</si>
  <si>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</si>
  <si>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</si>
  <si>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</si>
  <si>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</si>
  <si>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</si>
  <si>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</si>
  <si>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</si>
  <si>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</si>
  <si>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</si>
  <si>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</si>
  <si>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</si>
  <si>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</si>
  <si>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</si>
  <si>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</si>
  <si>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</si>
  <si>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</si>
  <si>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</si>
  <si>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</si>
  <si>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</si>
  <si>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</si>
  <si>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</si>
  <si>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</si>
  <si>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</si>
  <si>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</si>
  <si>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</si>
  <si>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</si>
  <si>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</si>
  <si>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</si>
  <si>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</si>
  <si>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</si>
  <si>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</si>
  <si>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</si>
  <si>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</si>
  <si>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</si>
  <si>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</si>
  <si>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</si>
  <si>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</si>
  <si>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</si>
  <si>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</si>
  <si>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</si>
  <si>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</si>
  <si>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</si>
  <si>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</si>
  <si>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</si>
  <si>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</si>
  <si>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</si>
  <si>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</si>
  <si>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</si>
  <si>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</si>
  <si>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</si>
  <si>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</si>
  <si>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</si>
  <si>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</si>
  <si>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</si>
  <si>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</si>
  <si>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</si>
  <si>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</si>
  <si>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</si>
  <si>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</si>
  <si>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</si>
  <si>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</si>
  <si>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</si>
  <si>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</si>
  <si>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</si>
  <si>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</si>
  <si>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</si>
  <si>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</si>
  <si>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</si>
  <si>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</si>
  <si>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</si>
  <si>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</si>
  <si>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</si>
  <si>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</si>
  <si>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</si>
  <si>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</si>
  <si>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</si>
  <si>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</si>
  <si>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</si>
  <si>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</si>
  <si>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</si>
  <si>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</si>
  <si>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</si>
  <si>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</si>
  <si>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</si>
  <si>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</si>
  <si>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</si>
  <si>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</si>
  <si>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</si>
  <si>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</si>
  <si>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</si>
  <si>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</si>
  <si>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</si>
  <si>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</si>
  <si>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</si>
  <si>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</si>
  <si>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</si>
  <si>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</si>
  <si>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</si>
  <si>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</si>
  <si>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</si>
  <si>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</si>
  <si>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</si>
  <si>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</si>
  <si>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</si>
  <si>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</si>
  <si>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</si>
  <si>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</si>
  <si>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</si>
  <si>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</si>
  <si>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</si>
  <si>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</si>
  <si>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</si>
  <si>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</si>
  <si>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</si>
  <si>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</si>
  <si>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</si>
  <si>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</si>
  <si>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</si>
  <si>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</si>
  <si>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</si>
  <si>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</si>
  <si>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</si>
  <si>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</si>
  <si>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</si>
  <si>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</si>
  <si>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</si>
  <si>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</si>
  <si>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</si>
  <si>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</si>
  <si>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</si>
  <si>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</si>
  <si>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</si>
  <si>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</si>
  <si>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</si>
  <si>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</si>
  <si>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</si>
  <si>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</si>
  <si>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</si>
  <si>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</si>
  <si>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</si>
  <si>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</si>
  <si>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</si>
  <si>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</si>
  <si>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</si>
  <si>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</si>
  <si>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</si>
  <si>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</si>
  <si>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</si>
  <si>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</si>
  <si>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</si>
  <si>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</si>
  <si>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</si>
  <si>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</si>
  <si>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</si>
  <si>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</si>
  <si>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</si>
  <si>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</si>
  <si>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</si>
  <si>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</si>
  <si>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</si>
  <si>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</si>
  <si>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</si>
  <si>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</si>
  <si>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</si>
  <si>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</si>
  <si>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</si>
  <si>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</si>
  <si>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</si>
  <si>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</si>
  <si>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</si>
  <si>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</si>
  <si>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</si>
  <si>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</si>
  <si>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</si>
  <si>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</si>
  <si>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</si>
  <si>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</si>
  <si>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</si>
  <si>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</si>
  <si>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</si>
  <si>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</si>
  <si>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</si>
  <si>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</si>
  <si>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</si>
  <si>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</si>
  <si>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</si>
  <si>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</si>
  <si>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</si>
  <si>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</si>
  <si>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</si>
  <si>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</si>
  <si>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</si>
  <si>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</si>
  <si>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</si>
  <si>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</si>
  <si>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</si>
  <si>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</si>
  <si>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</si>
  <si>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</si>
  <si>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</si>
  <si>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</si>
  <si>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</si>
  <si>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</si>
  <si>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</si>
  <si>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</si>
  <si>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</si>
  <si>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</si>
  <si>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</si>
  <si>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</si>
  <si>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</si>
  <si>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</si>
  <si>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</si>
  <si>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</si>
  <si>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</si>
  <si>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</si>
  <si>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</si>
  <si>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</si>
  <si>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</si>
  <si>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</si>
  <si>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</si>
  <si>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</si>
  <si>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</si>
  <si>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</si>
  <si>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</si>
  <si>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</si>
  <si>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</si>
  <si>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</si>
  <si>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</si>
  <si>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</si>
  <si>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</si>
  <si>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</si>
  <si>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</si>
  <si>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</si>
  <si>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</si>
  <si>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</si>
  <si>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</si>
  <si>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</si>
  <si>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</si>
  <si>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</si>
  <si>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</si>
  <si>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</si>
  <si>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</si>
  <si>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</si>
  <si>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</si>
  <si>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</si>
  <si>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</si>
  <si>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</si>
  <si>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</si>
  <si>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</si>
  <si>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</si>
  <si>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</si>
  <si>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</si>
  <si>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</si>
  <si>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</si>
  <si>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</si>
  <si>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</si>
  <si>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</si>
  <si>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</si>
  <si>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</si>
  <si>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</si>
  <si>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</si>
  <si>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</si>
  <si>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</si>
  <si>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</si>
  <si>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</si>
  <si>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</si>
  <si>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</si>
  <si>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</si>
  <si>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</si>
  <si>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</si>
  <si>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</si>
  <si>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</si>
  <si>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</si>
  <si>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</si>
  <si>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</si>
  <si>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</si>
  <si>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</si>
  <si>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</si>
  <si>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</si>
  <si>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</si>
  <si>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</si>
  <si>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</si>
  <si>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</si>
  <si>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</si>
  <si>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</si>
  <si>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</si>
  <si>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</si>
  <si>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</si>
  <si>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</si>
  <si>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</si>
  <si>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</si>
  <si>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</si>
  <si>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</si>
  <si>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</si>
  <si>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</si>
  <si>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</si>
  <si>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</si>
  <si>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</si>
  <si>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</si>
  <si>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</si>
  <si>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</si>
  <si>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</si>
  <si>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</si>
  <si>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</si>
  <si>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</si>
  <si>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</si>
  <si>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</si>
  <si>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</si>
  <si>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</si>
  <si>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</si>
  <si>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</si>
  <si>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</si>
  <si>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</si>
  <si>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</si>
  <si>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</si>
  <si>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</si>
  <si>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</si>
  <si>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</si>
  <si>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</si>
  <si>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</si>
  <si>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</si>
  <si>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</si>
  <si>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</si>
  <si>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</si>
  <si>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</si>
  <si>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</si>
  <si>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</si>
  <si>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</si>
  <si>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</si>
  <si>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</si>
  <si>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</si>
  <si>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</si>
  <si>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</si>
  <si>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</si>
  <si>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</si>
  <si>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</si>
  <si>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</si>
  <si>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</si>
  <si>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</si>
  <si>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</si>
  <si>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</si>
  <si>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</si>
  <si>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</si>
  <si>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</si>
  <si>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</si>
  <si>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</si>
  <si>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</si>
  <si>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</si>
  <si>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</si>
  <si>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</si>
  <si>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</si>
  <si>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</si>
  <si>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</si>
  <si>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</si>
  <si>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</si>
  <si>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</si>
  <si>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</si>
  <si>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</si>
  <si>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</si>
  <si>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</si>
  <si>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</si>
  <si>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</si>
  <si>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</si>
  <si>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</si>
  <si>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</si>
  <si>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</si>
  <si>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</si>
  <si>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</si>
  <si>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</si>
  <si>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</si>
  <si>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</si>
  <si>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</si>
  <si>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</si>
  <si>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</si>
  <si>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</si>
  <si>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</si>
  <si>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</si>
  <si>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</si>
  <si>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</si>
  <si>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</si>
  <si>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</si>
  <si>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</si>
  <si>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</si>
  <si>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</si>
  <si>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</si>
  <si>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</si>
  <si>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</si>
  <si>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</si>
  <si>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</si>
  <si>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</si>
  <si>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</si>
  <si>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</si>
  <si>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</si>
  <si>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</si>
  <si>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</si>
  <si>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</si>
  <si>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</si>
  <si>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</si>
  <si>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</si>
  <si>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</si>
  <si>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</si>
  <si>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</si>
  <si>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</si>
  <si>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</si>
  <si>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</si>
  <si>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</si>
  <si>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</si>
  <si>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</si>
  <si>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</si>
  <si>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</si>
  <si>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</si>
  <si>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</si>
  <si>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</si>
  <si>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</si>
  <si>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</si>
  <si>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</si>
  <si>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</si>
  <si>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</si>
  <si>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</si>
  <si>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</si>
  <si>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</si>
  <si>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</si>
  <si>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</si>
  <si>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</si>
  <si>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</si>
  <si>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</si>
  <si>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</si>
  <si>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</si>
  <si>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</si>
  <si>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</si>
  <si>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</si>
  <si>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</si>
  <si>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</si>
  <si>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</si>
  <si>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</si>
  <si>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</si>
  <si>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</si>
  <si>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</si>
  <si>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</si>
  <si>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</si>
  <si>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</si>
  <si>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</si>
  <si>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</si>
  <si>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</si>
  <si>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</si>
  <si>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</si>
  <si>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</si>
  <si>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</si>
  <si>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</si>
  <si>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</si>
  <si>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</si>
  <si>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</si>
  <si>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</si>
  <si>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</si>
  <si>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</si>
  <si>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</si>
  <si>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</si>
  <si>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</si>
  <si>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</si>
  <si>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</si>
  <si>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</si>
  <si>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</si>
  <si>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</si>
  <si>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</si>
  <si>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</si>
  <si>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</si>
  <si>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</si>
  <si>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</si>
  <si>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</si>
  <si>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</si>
  <si>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</si>
  <si>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</si>
  <si>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</si>
  <si>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</si>
  <si>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</si>
  <si>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</si>
  <si>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</si>
  <si>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</si>
  <si>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</si>
  <si>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</si>
  <si>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</si>
  <si>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</si>
  <si>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</si>
  <si>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</si>
  <si>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</si>
  <si>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</si>
  <si>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</si>
  <si>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</si>
  <si>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</si>
  <si>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</si>
  <si>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</si>
  <si>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</si>
  <si>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</si>
  <si>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</si>
  <si>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</si>
  <si>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</si>
  <si>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</si>
  <si>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</si>
  <si>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</si>
  <si>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</si>
  <si>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</si>
  <si>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</si>
  <si>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</si>
  <si>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</si>
  <si>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</si>
  <si>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</si>
  <si>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</si>
  <si>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</si>
  <si>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</si>
  <si>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</si>
  <si>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</si>
  <si>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</si>
  <si>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</si>
  <si>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</si>
  <si>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</si>
  <si>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</si>
  <si>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</si>
  <si>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</si>
  <si>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</si>
  <si>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</si>
  <si>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</si>
  <si>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</si>
  <si>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</si>
  <si>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</si>
  <si>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</si>
  <si>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</si>
  <si>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</si>
  <si>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</si>
  <si>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</si>
  <si>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</si>
  <si>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</si>
  <si>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</si>
  <si>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</si>
  <si>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</si>
  <si>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</si>
  <si>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</si>
  <si>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</si>
  <si>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</si>
  <si>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</si>
  <si>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</si>
  <si>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</si>
  <si>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</si>
  <si>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</si>
  <si>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</si>
  <si>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</si>
  <si>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</si>
  <si>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</si>
  <si>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</si>
  <si>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</si>
  <si>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</si>
  <si>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</si>
  <si>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</si>
  <si>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</si>
  <si>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</si>
  <si>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</si>
  <si>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</si>
  <si>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</si>
  <si>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</si>
  <si>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</si>
  <si>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</si>
  <si>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</si>
  <si>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</si>
  <si>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</si>
  <si>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</si>
  <si>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</si>
  <si>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</si>
  <si>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</si>
  <si>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</si>
  <si>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</si>
  <si>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</si>
  <si>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</si>
  <si>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</si>
  <si>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</si>
  <si>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</si>
  <si>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</si>
  <si>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</si>
  <si>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</si>
  <si>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</si>
  <si>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</si>
  <si>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</si>
  <si>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</si>
  <si>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</si>
  <si>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</si>
  <si>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</si>
  <si>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</si>
  <si>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</si>
  <si>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</si>
  <si>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</si>
  <si>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</si>
  <si>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</si>
  <si>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</si>
  <si>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</si>
  <si>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</si>
  <si>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</si>
  <si>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</si>
  <si>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</si>
  <si>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</si>
  <si>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</si>
  <si>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</si>
  <si>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</si>
  <si>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</si>
  <si>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</si>
  <si>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</si>
  <si>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</si>
  <si>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</si>
  <si>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</si>
  <si>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</si>
  <si>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</si>
  <si>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</si>
  <si>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</si>
  <si>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</si>
  <si>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</si>
  <si>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</si>
  <si>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</si>
  <si>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</si>
  <si>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</si>
  <si>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</si>
  <si>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</si>
  <si>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</si>
  <si>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</si>
  <si>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</si>
  <si>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</si>
  <si>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</si>
  <si>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</si>
  <si>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</si>
  <si>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</si>
  <si>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</si>
  <si>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</si>
  <si>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</si>
  <si>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</si>
  <si>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</si>
  <si>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</si>
  <si>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</si>
  <si>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</si>
  <si>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</si>
  <si>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</si>
  <si>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</si>
  <si>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</si>
  <si>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</si>
  <si>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</si>
  <si>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</si>
  <si>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</si>
  <si>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</si>
  <si>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</si>
  <si>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</si>
  <si>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</si>
  <si>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</si>
  <si>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</si>
  <si>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</si>
  <si>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</si>
  <si>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</si>
  <si>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</si>
  <si>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</si>
  <si>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</si>
  <si>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</si>
  <si>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</si>
  <si>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</si>
  <si>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</si>
  <si>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</si>
  <si>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</si>
  <si>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</si>
  <si>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</si>
  <si>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</si>
  <si>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</si>
  <si>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</si>
  <si>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</si>
  <si>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</si>
  <si>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</si>
  <si>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</si>
  <si>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</si>
  <si>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</si>
  <si>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</si>
  <si>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</si>
  <si>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</si>
  <si>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</si>
  <si>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</si>
  <si>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</si>
  <si>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</si>
  <si>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</si>
  <si>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</si>
  <si>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</si>
  <si>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</si>
  <si>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</si>
  <si>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</si>
  <si>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</si>
  <si>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</si>
  <si>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</si>
  <si>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</si>
  <si>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</si>
  <si>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</si>
  <si>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</si>
  <si>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</si>
  <si>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</si>
  <si>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</si>
  <si>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</si>
  <si>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</si>
  <si>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</si>
  <si>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</si>
  <si>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</si>
  <si>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</si>
  <si>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</si>
  <si>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</si>
  <si>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</si>
  <si>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</si>
  <si>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</si>
  <si>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</si>
  <si>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</si>
  <si>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</si>
  <si>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</si>
  <si>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</si>
  <si>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</si>
  <si>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</si>
  <si>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</si>
  <si>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</si>
  <si>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</si>
  <si>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</si>
  <si>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</si>
  <si>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</si>
  <si>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</si>
  <si>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</si>
  <si>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</si>
  <si>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</si>
  <si>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</si>
  <si>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</si>
  <si>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</si>
  <si>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</si>
  <si>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</si>
  <si>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</si>
  <si>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</si>
  <si>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</si>
  <si>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</si>
  <si>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</si>
  <si>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</si>
  <si>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</si>
  <si>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</si>
  <si>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</si>
  <si>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</si>
  <si>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</si>
  <si>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</si>
  <si>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</si>
  <si>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</si>
  <si>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</si>
  <si>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</si>
  <si>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</si>
  <si>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</si>
  <si>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</si>
  <si>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</si>
  <si>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</si>
  <si>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</si>
  <si>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</si>
  <si>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</si>
  <si>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</si>
  <si>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</si>
  <si>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</si>
  <si>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</si>
  <si>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</si>
  <si>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</si>
  <si>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</si>
  <si>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</si>
  <si>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</si>
  <si>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</si>
  <si>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</si>
  <si>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</si>
  <si>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</si>
  <si>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</si>
  <si>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</si>
  <si>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</si>
  <si>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</si>
  <si>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</si>
  <si>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</si>
  <si>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</si>
  <si>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</si>
  <si>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</si>
  <si>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</si>
  <si>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</si>
  <si>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</si>
  <si>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</si>
  <si>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</si>
  <si>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</si>
  <si>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</si>
  <si>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</si>
  <si>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</si>
  <si>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</si>
  <si>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</si>
  <si>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</si>
  <si>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</si>
  <si>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</si>
  <si>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</si>
  <si>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</si>
  <si>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</si>
  <si>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</si>
  <si>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</si>
  <si>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</si>
  <si>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</si>
  <si>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</si>
  <si>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</si>
  <si>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</si>
  <si>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</si>
  <si>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</si>
  <si>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</si>
  <si>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</si>
  <si>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</si>
  <si>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</si>
  <si>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</si>
  <si>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</si>
  <si>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</si>
  <si>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</si>
  <si>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</si>
  <si>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</si>
  <si>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</si>
  <si>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</si>
  <si>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</si>
  <si>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</si>
  <si>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</si>
  <si>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</si>
  <si>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</si>
  <si>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</si>
  <si>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</si>
  <si>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</si>
  <si>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</si>
  <si>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</si>
  <si>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</si>
  <si>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</si>
  <si>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</si>
  <si>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</si>
  <si>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</si>
  <si>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</si>
  <si>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</si>
  <si>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</si>
  <si>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</si>
  <si>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</si>
  <si>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</si>
  <si>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</si>
  <si>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</si>
  <si>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</si>
  <si>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</si>
  <si>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</si>
  <si>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</si>
  <si>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</si>
  <si>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</si>
  <si>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</si>
  <si>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</si>
  <si>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</si>
  <si>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</si>
  <si>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</si>
  <si>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</si>
  <si>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</si>
  <si>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</si>
  <si>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</si>
  <si>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</si>
  <si>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</si>
  <si>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</si>
  <si>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</si>
  <si>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</si>
  <si>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</si>
  <si>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</si>
  <si>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</si>
  <si>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</si>
  <si>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</si>
  <si>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</si>
  <si>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</si>
  <si>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</si>
  <si>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</si>
  <si>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</si>
  <si>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</si>
  <si>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</si>
  <si>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</si>
  <si>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</si>
  <si>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</si>
  <si>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</si>
  <si>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</si>
  <si>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</si>
  <si>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</si>
  <si>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</si>
  <si>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</si>
  <si>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</si>
  <si>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</si>
  <si>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</si>
  <si>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</si>
  <si>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</si>
  <si>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</si>
  <si>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</si>
  <si>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</si>
  <si>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</si>
  <si>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</si>
  <si>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</si>
  <si>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</si>
  <si>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</si>
  <si>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</si>
  <si>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</si>
  <si>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</si>
  <si>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</si>
  <si>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</si>
  <si>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</si>
  <si>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</si>
  <si>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</si>
  <si>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</si>
  <si>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</si>
  <si>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</si>
  <si>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</si>
  <si>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</si>
  <si>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</si>
  <si>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</si>
  <si>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</si>
  <si>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</si>
  <si>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</si>
  <si>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</si>
  <si>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</si>
  <si>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</si>
  <si>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</si>
  <si>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</si>
  <si>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</si>
  <si>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</si>
  <si>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</si>
  <si>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</si>
  <si>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</si>
  <si>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</si>
  <si>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</si>
  <si>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</si>
  <si>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</si>
  <si>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</si>
  <si>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</si>
  <si>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</si>
  <si>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</si>
  <si>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</si>
  <si>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</si>
  <si>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</si>
  <si>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</si>
  <si>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</si>
  <si>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</si>
  <si>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</si>
  <si>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</si>
  <si>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</si>
  <si>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</si>
  <si>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</si>
  <si>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</si>
  <si>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</si>
  <si>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</si>
  <si>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</si>
  <si>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</si>
  <si>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</si>
  <si>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</si>
  <si>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</si>
  <si>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</si>
  <si>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</si>
  <si>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</si>
  <si>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</si>
  <si>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</si>
  <si>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</si>
  <si>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</si>
  <si>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</si>
  <si>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</si>
  <si>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</si>
  <si>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</si>
  <si>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</si>
  <si>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</si>
  <si>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</si>
  <si>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</si>
  <si>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</si>
  <si>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</si>
  <si>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</si>
  <si>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</si>
  <si>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</si>
  <si>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</si>
  <si>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</si>
  <si>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</si>
  <si>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</si>
  <si>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</si>
  <si>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</si>
  <si>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</si>
  <si>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</si>
  <si>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</si>
  <si>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</si>
  <si>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</si>
  <si>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</si>
  <si>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</si>
  <si>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</si>
  <si>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</si>
  <si>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</si>
  <si>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</si>
  <si>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</si>
  <si>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</si>
  <si>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</si>
  <si>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</si>
  <si>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</si>
  <si>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</si>
  <si>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</si>
  <si>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</si>
  <si>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</si>
  <si>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</si>
  <si>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</si>
  <si>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</si>
  <si>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</si>
  <si>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</si>
  <si>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</si>
  <si>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</si>
  <si>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</si>
  <si>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</si>
  <si>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</si>
  <si>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</si>
  <si>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</si>
  <si>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</si>
  <si>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</si>
  <si>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</si>
  <si>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</si>
  <si>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</si>
  <si>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</si>
  <si>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</si>
  <si>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</si>
  <si>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</si>
  <si>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</si>
  <si>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</si>
  <si>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</si>
  <si>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</si>
  <si>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</si>
  <si>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</si>
  <si>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</si>
  <si>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</si>
  <si>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</si>
  <si>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</si>
  <si>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</si>
  <si>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</si>
  <si>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</si>
  <si>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</si>
  <si>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</si>
  <si>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</si>
  <si>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</si>
  <si>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</si>
  <si>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</si>
  <si>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</si>
  <si>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</si>
  <si>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</si>
  <si>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</si>
  <si>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</si>
  <si>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</si>
  <si>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</si>
  <si>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</si>
  <si>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</si>
  <si>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</si>
  <si>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</si>
  <si>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</si>
  <si>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</si>
  <si>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</si>
  <si>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</si>
  <si>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</si>
  <si>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</si>
  <si>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</si>
  <si>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</si>
  <si>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</si>
  <si>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</si>
  <si>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</si>
  <si>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</si>
  <si>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</si>
  <si>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</si>
  <si>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</si>
  <si>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</si>
  <si>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</si>
  <si>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</si>
  <si>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</si>
  <si>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</si>
  <si>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</si>
  <si>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</si>
  <si>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</si>
  <si>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</si>
  <si>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</si>
  <si>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</si>
  <si>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</si>
  <si>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</si>
  <si>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</si>
  <si>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</si>
  <si>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</si>
  <si>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</si>
  <si>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</si>
  <si>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</si>
  <si>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</si>
  <si>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</si>
  <si>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</si>
  <si>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</si>
  <si>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</si>
  <si>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</si>
  <si>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</si>
  <si>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</si>
  <si>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</si>
  <si>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</si>
  <si>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</si>
  <si>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</si>
  <si>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</si>
  <si>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</si>
  <si>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</si>
  <si>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</si>
  <si>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</si>
  <si>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</si>
  <si>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</si>
  <si>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</si>
  <si>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</si>
  <si>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</si>
  <si>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</si>
  <si>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</si>
  <si>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</si>
  <si>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</si>
  <si>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</si>
  <si>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</si>
  <si>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</si>
  <si>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</si>
  <si>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</si>
  <si>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</si>
  <si>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</si>
  <si>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</si>
  <si>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</si>
  <si>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</si>
  <si>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</si>
  <si>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</si>
  <si>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</si>
  <si>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</si>
  <si>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</si>
  <si>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</si>
  <si>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</si>
  <si>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</si>
  <si>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</si>
  <si>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</si>
  <si>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</si>
  <si>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</si>
  <si>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</si>
  <si>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</si>
  <si>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</si>
  <si>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</si>
  <si>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</si>
  <si>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</si>
  <si>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</si>
  <si>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</si>
  <si>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</si>
  <si>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</si>
  <si>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</si>
  <si>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</si>
  <si>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</si>
  <si>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</si>
  <si>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</si>
  <si>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</si>
  <si>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</si>
  <si>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</si>
  <si>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</si>
  <si>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</si>
  <si>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</si>
  <si>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</si>
  <si>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</si>
  <si>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</si>
  <si>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</si>
  <si>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</si>
  <si>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</si>
  <si>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</si>
  <si>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</si>
  <si>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</si>
  <si>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</si>
  <si>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</si>
  <si>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</si>
  <si>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</si>
  <si>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</si>
  <si>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</si>
  <si>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</si>
  <si>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</si>
  <si>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</si>
  <si>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</si>
  <si>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</si>
  <si>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</si>
  <si>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</si>
  <si>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</si>
  <si>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</si>
  <si>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</si>
  <si>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</si>
  <si>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</si>
  <si>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</si>
  <si>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</si>
  <si>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</si>
  <si>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</si>
  <si>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</si>
  <si>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</si>
  <si>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</si>
  <si>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</si>
  <si>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</si>
  <si>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</si>
  <si>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</si>
  <si>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</si>
  <si>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</si>
  <si>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</si>
  <si>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</si>
  <si>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</si>
  <si>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</si>
  <si>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</si>
  <si>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</si>
  <si>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</si>
  <si>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</si>
  <si>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</si>
  <si>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</si>
  <si>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</si>
  <si>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</si>
  <si>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</si>
  <si>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</si>
  <si>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</si>
  <si>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</si>
  <si>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</si>
  <si>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</si>
  <si>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</si>
  <si>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</si>
  <si>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</si>
  <si>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</si>
  <si>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</si>
  <si>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</si>
  <si>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</si>
  <si>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</si>
  <si>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</si>
  <si>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</si>
  <si>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</si>
  <si>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</si>
  <si>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</si>
  <si>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</si>
  <si>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</si>
  <si>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</si>
  <si>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</si>
  <si>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</si>
  <si>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</si>
  <si>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</si>
  <si>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</si>
  <si>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</si>
  <si>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</si>
  <si>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</si>
  <si>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</si>
  <si>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</si>
  <si>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</si>
  <si>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</si>
  <si>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</si>
  <si>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</si>
  <si>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</si>
  <si>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</si>
  <si>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</si>
  <si>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</si>
  <si>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</si>
  <si>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</si>
  <si>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</si>
  <si>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</si>
  <si>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</si>
  <si>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</si>
  <si>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</si>
  <si>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</si>
  <si>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</si>
  <si>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</si>
  <si>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</si>
  <si>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</si>
  <si>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</si>
  <si>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</si>
  <si>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</si>
  <si>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</si>
  <si>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</si>
  <si>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</si>
  <si>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</si>
  <si>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</si>
  <si>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</si>
  <si>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</si>
  <si>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</si>
  <si>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</si>
  <si>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</si>
  <si>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</si>
  <si>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</si>
  <si>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</si>
  <si>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</si>
  <si>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</si>
  <si>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</si>
  <si>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</si>
  <si>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</si>
  <si>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</si>
  <si>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</si>
  <si>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</si>
  <si>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</si>
  <si>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</si>
  <si>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</si>
  <si>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</si>
  <si>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</si>
  <si>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</si>
  <si>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</si>
  <si>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</si>
  <si>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</si>
  <si>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</si>
  <si>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</si>
  <si>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</si>
  <si>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</si>
  <si>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</si>
  <si>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</si>
  <si>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</si>
  <si>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</si>
  <si>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</si>
  <si>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</si>
  <si>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</si>
  <si>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</si>
  <si>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</si>
  <si>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</si>
  <si>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</si>
  <si>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</si>
  <si>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</si>
  <si>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</si>
  <si>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</si>
  <si>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</si>
  <si>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</si>
  <si>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</si>
  <si>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</si>
  <si>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</si>
  <si>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</si>
  <si>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</si>
  <si>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</si>
  <si>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</si>
  <si>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</si>
  <si>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</si>
  <si>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</si>
  <si>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</si>
  <si>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</si>
  <si>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</si>
  <si>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</si>
  <si>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</si>
  <si>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</si>
  <si>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</si>
  <si>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</si>
  <si>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</si>
  <si>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</si>
  <si>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</si>
  <si>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</si>
  <si>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</si>
  <si>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</si>
  <si>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</si>
  <si>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</si>
  <si>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</si>
  <si>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</si>
  <si>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</si>
  <si>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</si>
  <si>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</si>
  <si>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</si>
  <si>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</si>
  <si>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</si>
  <si>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</si>
  <si>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</si>
  <si>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</si>
  <si>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</si>
  <si>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</si>
  <si>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</si>
  <si>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</si>
  <si>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</si>
  <si>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</si>
  <si>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</si>
  <si>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</si>
  <si>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</si>
  <si>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</si>
  <si>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</si>
  <si>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</si>
  <si>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</si>
  <si>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</si>
  <si>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</si>
  <si>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</si>
  <si>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</si>
  <si>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</si>
  <si>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</si>
  <si>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</si>
  <si>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</si>
  <si>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</si>
  <si>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</si>
  <si>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</si>
  <si>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</si>
  <si>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</si>
  <si>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</si>
  <si>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</si>
  <si>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</si>
  <si>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</si>
  <si>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</si>
  <si>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</si>
  <si>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</si>
  <si>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</si>
  <si>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</si>
  <si>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</si>
  <si>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</si>
  <si>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</si>
  <si>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</si>
  <si>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</si>
  <si>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</si>
  <si>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</si>
  <si>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</si>
  <si>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</si>
  <si>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</si>
  <si>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</si>
  <si>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</si>
  <si>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</si>
  <si>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</si>
  <si>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</si>
  <si>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</si>
  <si>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</si>
  <si>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</si>
  <si>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</si>
  <si>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</si>
  <si>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</si>
  <si>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</si>
  <si>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</si>
  <si>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</si>
  <si>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</si>
  <si>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</si>
  <si>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</si>
  <si>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</si>
  <si>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</si>
  <si>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</si>
  <si>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</si>
  <si>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</si>
  <si>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</si>
  <si>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</si>
  <si>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</si>
  <si>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</si>
  <si>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</si>
  <si>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</si>
  <si>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</si>
  <si>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</si>
  <si>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</si>
  <si>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</si>
  <si>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</si>
  <si>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</si>
  <si>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</si>
  <si>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</si>
  <si>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</si>
  <si>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</si>
  <si>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</si>
  <si>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</si>
  <si>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</si>
  <si>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</si>
  <si>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</si>
  <si>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</si>
  <si>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</si>
  <si>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</si>
  <si>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</si>
  <si>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</si>
  <si>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</si>
  <si>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</si>
  <si>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</si>
  <si>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</si>
  <si>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</si>
  <si>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</si>
  <si>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</si>
  <si>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</si>
  <si>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</si>
  <si>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</si>
  <si>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</si>
  <si>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</si>
  <si>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</si>
  <si>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</si>
  <si>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</si>
  <si>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</si>
  <si>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</si>
  <si>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</si>
  <si>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</si>
  <si>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</si>
  <si>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</si>
  <si>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</si>
  <si>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</si>
  <si>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</si>
  <si>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</si>
  <si>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</si>
  <si>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</si>
  <si>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</si>
  <si>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</si>
  <si>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</si>
  <si>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</si>
  <si>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</si>
  <si>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</si>
  <si>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</si>
  <si>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</si>
  <si>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</si>
  <si>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</si>
  <si>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</si>
  <si>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</si>
  <si>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</si>
  <si>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</si>
  <si>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</si>
  <si>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</si>
  <si>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</si>
  <si>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</si>
  <si>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</si>
  <si>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</si>
  <si>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</si>
  <si>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</si>
  <si>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</si>
  <si>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</si>
  <si>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</si>
  <si>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</si>
  <si>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</si>
  <si>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</si>
  <si>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</si>
  <si>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</si>
  <si>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</si>
  <si>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</si>
  <si>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</si>
  <si>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</si>
  <si>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</si>
  <si>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</si>
  <si>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</si>
  <si>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</si>
  <si>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</si>
  <si>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</si>
  <si>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</si>
  <si>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</si>
  <si>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</si>
  <si>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</si>
  <si>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</si>
  <si>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</si>
  <si>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</si>
  <si>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</si>
  <si>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</si>
  <si>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</si>
  <si>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</si>
  <si>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</si>
  <si>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</si>
  <si>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</si>
  <si>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</si>
  <si>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</si>
  <si>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</si>
  <si>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</si>
  <si>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</si>
  <si>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</si>
  <si>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</si>
  <si>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</si>
  <si>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</si>
  <si>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</si>
  <si>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</si>
  <si>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</si>
  <si>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</si>
  <si>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</si>
  <si>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</si>
  <si>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</si>
  <si>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</si>
  <si>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</si>
  <si>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</si>
  <si>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</si>
  <si>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</si>
  <si>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</si>
  <si>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</si>
  <si>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</si>
  <si>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</si>
  <si>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</si>
  <si>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</si>
  <si>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</si>
  <si>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</si>
  <si>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</si>
  <si>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</si>
  <si>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</si>
  <si>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</si>
  <si>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</si>
  <si>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</si>
  <si>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</si>
  <si>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</si>
  <si>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</si>
  <si>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</si>
  <si>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</si>
  <si>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</si>
  <si>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</si>
  <si>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</si>
  <si>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</si>
  <si>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</si>
  <si>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</si>
  <si>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</si>
  <si>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</si>
  <si>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</si>
  <si>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</si>
  <si>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</si>
  <si>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</si>
  <si>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</si>
  <si>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</si>
  <si>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</si>
  <si>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</si>
  <si>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</si>
  <si>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</si>
  <si>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</si>
  <si>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</si>
  <si>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</si>
  <si>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</si>
  <si>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</si>
  <si>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</si>
  <si>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</si>
  <si>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</si>
  <si>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</si>
  <si>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</si>
  <si>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</si>
  <si>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</si>
  <si>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</si>
  <si>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</si>
  <si>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</si>
  <si>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</si>
  <si>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</si>
  <si>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</si>
  <si>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</si>
  <si>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</si>
  <si>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</si>
  <si>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</si>
  <si>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</si>
  <si>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</si>
  <si>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</si>
  <si>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</si>
  <si>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</si>
  <si>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</si>
  <si>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</si>
  <si>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</si>
  <si>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</si>
  <si>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</si>
  <si>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</si>
  <si>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</si>
  <si>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</si>
  <si>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</si>
  <si>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</si>
  <si>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</si>
  <si>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</si>
  <si>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</si>
  <si>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</si>
  <si>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</si>
  <si>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</si>
  <si>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</si>
  <si>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</si>
  <si>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</si>
  <si>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</si>
  <si>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</si>
  <si>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</si>
  <si>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</si>
  <si>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</si>
  <si>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</si>
  <si>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</si>
  <si>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</si>
  <si>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</si>
  <si>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</si>
  <si>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</si>
  <si>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</si>
  <si>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</si>
  <si>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</si>
  <si>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</si>
  <si>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</si>
  <si>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</si>
  <si>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</si>
  <si>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</si>
  <si>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</si>
  <si>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</si>
  <si>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</si>
  <si>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</si>
  <si>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</si>
  <si>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</si>
  <si>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</si>
  <si>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</si>
  <si>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</si>
  <si>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</si>
  <si>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</si>
  <si>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</si>
  <si>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</si>
  <si>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</si>
  <si>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</si>
  <si>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</si>
  <si>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</si>
  <si>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</si>
  <si>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</si>
  <si>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</si>
  <si>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</si>
  <si>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</si>
  <si>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</si>
  <si>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</si>
  <si>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</si>
  <si>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</si>
  <si>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</si>
  <si>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</si>
  <si>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</si>
  <si>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</si>
  <si>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</si>
  <si>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</si>
  <si>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</si>
  <si>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</si>
  <si>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</si>
  <si>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</si>
  <si>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</si>
  <si>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</si>
  <si>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</si>
  <si>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</si>
  <si>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</si>
  <si>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</si>
  <si>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</si>
  <si>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</si>
  <si>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</si>
  <si>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</si>
  <si>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</si>
  <si>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</si>
  <si>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</si>
  <si>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</si>
  <si>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</si>
  <si>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</si>
  <si>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</si>
  <si>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</si>
  <si>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</si>
  <si>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</si>
  <si>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</si>
  <si>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</si>
  <si>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</si>
  <si>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</si>
  <si>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</si>
  <si>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</si>
  <si>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</si>
  <si>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</si>
  <si>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</si>
  <si>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</si>
  <si>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</si>
  <si>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</si>
  <si>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</si>
  <si>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</si>
  <si>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</si>
  <si>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</si>
  <si>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</si>
  <si>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</si>
  <si>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</si>
  <si>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</si>
  <si>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</si>
  <si>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</si>
  <si>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</si>
  <si>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</si>
  <si>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</si>
  <si>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</si>
  <si>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</si>
  <si>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</si>
  <si>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</si>
  <si>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</si>
  <si>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</si>
  <si>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</si>
  <si>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</si>
  <si>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</si>
  <si>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</si>
  <si>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</si>
  <si>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</si>
  <si>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</si>
  <si>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</si>
  <si>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</si>
  <si>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</si>
  <si>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</si>
  <si>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</si>
  <si>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</si>
  <si>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</si>
  <si>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</si>
  <si>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</si>
  <si>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</si>
  <si>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</si>
  <si>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</si>
  <si>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</si>
  <si>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</si>
  <si>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</si>
  <si>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</si>
  <si>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</si>
  <si>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</si>
  <si>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</si>
  <si>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</si>
  <si>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</si>
  <si>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</si>
  <si>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</si>
  <si>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</si>
  <si>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</si>
  <si>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</si>
  <si>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</si>
  <si>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</si>
  <si>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</si>
  <si>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</si>
  <si>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</si>
  <si>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</si>
  <si>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</si>
  <si>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</si>
  <si>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</si>
  <si>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</si>
  <si>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</si>
  <si>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</si>
  <si>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</si>
  <si>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</si>
  <si>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</si>
  <si>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</si>
  <si>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</si>
  <si>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</si>
  <si>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</si>
  <si>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</si>
  <si>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</si>
  <si>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</si>
  <si>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</si>
  <si>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</si>
  <si>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</si>
  <si>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</si>
  <si>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</si>
  <si>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</si>
  <si>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</si>
  <si>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</si>
  <si>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</si>
  <si>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</si>
  <si>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</si>
  <si>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</si>
  <si>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</si>
  <si>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</si>
  <si>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</si>
  <si>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</si>
  <si>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</si>
  <si>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</si>
  <si>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</si>
  <si>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</si>
  <si>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</si>
  <si>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</si>
  <si>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</si>
  <si>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</si>
  <si>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</si>
  <si>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</si>
  <si>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</si>
  <si>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</si>
  <si>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</si>
  <si>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</si>
  <si>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</si>
  <si>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</si>
  <si>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</si>
  <si>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</si>
  <si>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</si>
  <si>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</si>
  <si>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</si>
  <si>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</si>
  <si>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</si>
  <si>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</si>
  <si>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</si>
  <si>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</si>
  <si>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</si>
  <si>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</si>
  <si>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</si>
  <si>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</si>
  <si>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</si>
  <si>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</si>
  <si>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</si>
  <si>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</si>
  <si>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</si>
  <si>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</si>
  <si>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</si>
  <si>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</si>
  <si>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</si>
  <si>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</si>
  <si>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</si>
  <si>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</si>
  <si>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</si>
  <si>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</si>
  <si>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</si>
  <si>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</si>
  <si>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</si>
  <si>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</si>
  <si>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</si>
  <si>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</si>
  <si>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</si>
  <si>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</si>
  <si>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</si>
  <si>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</si>
  <si>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</si>
  <si>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</si>
  <si>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</si>
  <si>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</si>
  <si>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</si>
  <si>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</si>
  <si>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</si>
  <si>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</si>
  <si>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</si>
  <si>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</si>
  <si>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</si>
  <si>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</si>
  <si>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</si>
  <si>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</si>
  <si>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</si>
  <si>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</si>
  <si>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</si>
  <si>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</si>
  <si>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</si>
  <si>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</si>
  <si>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</si>
  <si>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</si>
  <si>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</si>
  <si>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</si>
  <si>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</si>
  <si>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</si>
  <si>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</si>
  <si>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</si>
  <si>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</si>
  <si>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</si>
  <si>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</si>
  <si>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</si>
  <si>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</si>
  <si>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</si>
  <si>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</si>
  <si>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</si>
  <si>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</si>
  <si>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</si>
  <si>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</si>
  <si>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</si>
  <si>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</si>
  <si>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</si>
  <si>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</si>
  <si>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</si>
  <si>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</si>
  <si>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</si>
  <si>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</si>
  <si>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</si>
  <si>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</si>
  <si>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</si>
  <si>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</si>
  <si>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</si>
  <si>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</si>
  <si>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</si>
  <si>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</si>
  <si>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</si>
  <si>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</si>
  <si>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</si>
  <si>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</si>
  <si>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</si>
  <si>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</si>
  <si>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</si>
  <si>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</si>
  <si>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</si>
  <si>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</si>
  <si>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</si>
  <si>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</si>
  <si>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</si>
  <si>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</si>
  <si>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</si>
  <si>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</si>
  <si>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</si>
  <si>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</si>
  <si>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</si>
  <si>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</si>
  <si>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</si>
  <si>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</si>
  <si>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</si>
  <si>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</si>
  <si>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</si>
  <si>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</si>
  <si>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</si>
  <si>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</si>
  <si>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</si>
  <si>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</si>
  <si>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</si>
  <si>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</si>
  <si>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</si>
  <si>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</si>
  <si>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</si>
  <si>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</si>
  <si>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</si>
  <si>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</si>
  <si>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</si>
  <si>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</si>
  <si>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</si>
  <si>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</si>
  <si>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</si>
  <si>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</si>
  <si>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</si>
  <si>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</si>
  <si>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</si>
  <si>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</si>
  <si>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</si>
  <si>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</si>
  <si>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</si>
  <si>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</si>
  <si>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</si>
  <si>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</si>
  <si>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</si>
  <si>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</si>
  <si>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</si>
  <si>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</si>
  <si>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</si>
  <si>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</si>
  <si>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</si>
  <si>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</si>
  <si>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</si>
  <si>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</si>
  <si>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</si>
  <si>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</si>
  <si>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</si>
  <si>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</si>
  <si>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</si>
  <si>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</si>
  <si>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</si>
  <si>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</si>
  <si>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</si>
  <si>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</si>
  <si>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</si>
  <si>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</si>
  <si>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</si>
  <si>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</si>
  <si>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</si>
  <si>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</si>
  <si>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</si>
  <si>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</si>
  <si>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</si>
  <si>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</si>
  <si>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</si>
  <si>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</si>
  <si>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</si>
  <si>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</si>
  <si>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</si>
  <si>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</si>
  <si>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</si>
  <si>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</si>
  <si>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</si>
  <si>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</si>
  <si>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</si>
  <si>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</si>
  <si>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</si>
  <si>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</si>
  <si>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</si>
  <si>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</si>
  <si>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</si>
  <si>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</si>
  <si>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</si>
  <si>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</si>
  <si>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</si>
  <si>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</si>
  <si>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</si>
  <si>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</si>
  <si>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</si>
  <si>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</si>
  <si>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</si>
  <si>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</si>
  <si>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</si>
  <si>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</si>
  <si>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</si>
  <si>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</si>
  <si>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</si>
  <si>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</si>
  <si>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</si>
  <si>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</si>
  <si>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</si>
  <si>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</si>
  <si>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</si>
  <si>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</si>
  <si>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</si>
  <si>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</si>
  <si>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</si>
  <si>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</si>
  <si>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</si>
  <si>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</si>
  <si>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</si>
  <si>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</si>
  <si>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</si>
  <si>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</si>
  <si>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</si>
  <si>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</si>
  <si>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</si>
  <si>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</si>
  <si>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</si>
  <si>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</si>
  <si>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</si>
  <si>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</si>
  <si>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</si>
  <si>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</si>
  <si>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</si>
  <si>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</si>
  <si>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</si>
  <si>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</si>
  <si>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</si>
  <si>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</si>
  <si>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</si>
  <si>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</si>
  <si>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</si>
  <si>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</si>
  <si>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</si>
  <si>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</si>
  <si>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</si>
  <si>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</si>
  <si>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</si>
  <si>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</si>
  <si>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</si>
  <si>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</si>
  <si>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</si>
  <si>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</si>
  <si>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</si>
  <si>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</si>
  <si>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</si>
  <si>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</si>
  <si>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</si>
  <si>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</si>
  <si>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</si>
  <si>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</si>
  <si>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</si>
  <si>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</si>
  <si>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</si>
  <si>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</si>
  <si>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</si>
  <si>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</si>
  <si>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</si>
  <si>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</si>
  <si>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</si>
  <si>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</si>
  <si>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</si>
  <si>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</si>
  <si>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</si>
  <si>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</si>
  <si>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</si>
  <si>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</si>
  <si>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</si>
  <si>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</si>
  <si>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</si>
  <si>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</si>
  <si>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</si>
  <si>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</si>
  <si>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</si>
  <si>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</si>
  <si>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</si>
  <si>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</si>
  <si>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</si>
  <si>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</si>
  <si>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</si>
  <si>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</si>
  <si>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</si>
  <si>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</si>
  <si>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</si>
  <si>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</si>
  <si>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</si>
  <si>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</si>
  <si>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</si>
  <si>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</si>
  <si>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</si>
  <si>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</si>
  <si>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</si>
  <si>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</si>
  <si>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</si>
  <si>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</si>
  <si>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</si>
  <si>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</si>
  <si>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</si>
  <si>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</si>
  <si>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</si>
  <si>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</si>
  <si>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</si>
  <si>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</si>
  <si>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</si>
  <si>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</si>
  <si>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</si>
  <si>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</si>
  <si>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</si>
  <si>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</si>
  <si>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</si>
  <si>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</si>
  <si>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</si>
  <si>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</si>
  <si>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</si>
  <si>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</si>
  <si>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</si>
  <si>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</si>
  <si>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</si>
  <si>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</si>
  <si>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</si>
  <si>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</si>
  <si>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</si>
  <si>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</si>
  <si>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</si>
  <si>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</si>
  <si>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</si>
  <si>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</si>
  <si>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</si>
  <si>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</si>
  <si>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</si>
  <si>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</si>
  <si>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</si>
  <si>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</si>
  <si>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</si>
  <si>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</si>
  <si>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</si>
  <si>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</si>
  <si>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</si>
  <si>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</si>
  <si>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</si>
  <si>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</si>
  <si>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</si>
  <si>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</si>
  <si>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</si>
  <si>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</si>
  <si>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</si>
  <si>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</si>
  <si>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</si>
  <si>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</si>
  <si>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</si>
  <si>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</si>
  <si>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</si>
  <si>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</si>
  <si>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</si>
  <si>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</si>
  <si>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</si>
  <si>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</si>
  <si>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</si>
  <si>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</si>
  <si>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</si>
  <si>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</si>
  <si>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</si>
  <si>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</si>
  <si>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</si>
  <si>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</si>
  <si>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</si>
  <si>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</si>
  <si>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</si>
  <si>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</si>
  <si>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</si>
  <si>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</si>
  <si>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</si>
  <si>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</si>
  <si>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</si>
  <si>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</si>
  <si>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</si>
  <si>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</si>
  <si>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</si>
  <si>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</si>
  <si>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</si>
  <si>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</si>
  <si>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</si>
  <si>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</si>
  <si>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</si>
  <si>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</si>
  <si>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</si>
  <si>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</si>
  <si>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</si>
  <si>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</si>
  <si>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</si>
  <si>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</si>
  <si>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</si>
  <si>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</si>
  <si>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</si>
  <si>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</si>
  <si>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</si>
  <si>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</si>
  <si>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</si>
  <si>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</si>
  <si>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</si>
  <si>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</si>
  <si>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</si>
  <si>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</si>
  <si>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</si>
  <si>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</si>
  <si>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</si>
  <si>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</si>
  <si>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</si>
  <si>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</si>
  <si>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</si>
  <si>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</si>
  <si>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</si>
  <si>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</si>
  <si>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</si>
  <si>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</si>
  <si>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</si>
  <si>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</si>
  <si>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</si>
  <si>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</si>
  <si>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</si>
  <si>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</si>
  <si>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</si>
  <si>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</si>
  <si>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</si>
  <si>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</si>
  <si>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</si>
  <si>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</si>
  <si>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</si>
  <si>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</si>
  <si>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</si>
  <si>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</si>
  <si>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</si>
  <si>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</si>
  <si>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</si>
  <si>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</si>
  <si>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</si>
  <si>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</si>
  <si>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</si>
  <si>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</si>
  <si>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</si>
  <si>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</si>
  <si>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</si>
  <si>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</si>
  <si>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</si>
  <si>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</si>
  <si>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</si>
  <si>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</si>
  <si>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</si>
  <si>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</si>
  <si>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</si>
  <si>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</si>
  <si>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</si>
  <si>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</si>
  <si>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</si>
  <si>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</si>
  <si>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</si>
  <si>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</si>
  <si>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</si>
  <si>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</si>
  <si>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</si>
  <si>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</si>
  <si>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</si>
  <si>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</si>
  <si>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</si>
  <si>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</si>
  <si>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</si>
  <si>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</si>
  <si>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</si>
  <si>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</si>
  <si>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</si>
  <si>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</si>
  <si>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</si>
  <si>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</si>
  <si>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</si>
  <si>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</si>
  <si>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</si>
  <si>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</si>
  <si>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</si>
  <si>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</si>
  <si>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</si>
  <si>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</si>
  <si>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</si>
  <si>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</si>
  <si>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</si>
  <si>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</si>
  <si>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</si>
  <si>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</si>
  <si>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</si>
  <si>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</si>
  <si>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</si>
  <si>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</si>
  <si>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</si>
  <si>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</si>
  <si>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</si>
  <si>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</si>
  <si>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</si>
  <si>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</si>
  <si>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</si>
  <si>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</si>
  <si>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</si>
  <si>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</si>
  <si>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</si>
  <si>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</si>
  <si>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</si>
  <si>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</si>
  <si>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</si>
  <si>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</si>
  <si>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</si>
  <si>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</si>
  <si>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</si>
  <si>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</si>
  <si>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</si>
  <si>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</si>
  <si>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</si>
  <si>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</si>
  <si>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</si>
  <si>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</si>
  <si>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</si>
  <si>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</si>
  <si>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</si>
  <si>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</si>
  <si>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</si>
  <si>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</si>
  <si>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</si>
  <si>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</si>
  <si>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</si>
  <si>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</si>
  <si>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</si>
  <si>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</si>
  <si>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</si>
  <si>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</si>
  <si>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</si>
  <si>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</si>
  <si>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</si>
  <si>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</si>
  <si>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</si>
  <si>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</si>
  <si>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</si>
  <si>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</si>
  <si>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</si>
  <si>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</si>
  <si>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</si>
  <si>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</si>
  <si>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</si>
  <si>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</si>
  <si>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</si>
  <si>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</si>
  <si>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</si>
  <si>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</si>
  <si>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</si>
  <si>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</si>
  <si>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</si>
  <si>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</si>
  <si>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</si>
  <si>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</si>
  <si>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</si>
  <si>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</si>
  <si>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</si>
  <si>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</si>
  <si>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</si>
  <si>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</si>
  <si>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</si>
  <si>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</si>
  <si>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</si>
  <si>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</si>
  <si>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</si>
  <si>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</si>
  <si>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</si>
  <si>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</si>
  <si>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</si>
  <si>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</si>
  <si>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</si>
  <si>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</si>
  <si>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</si>
  <si>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</si>
  <si>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</si>
  <si>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</si>
  <si>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</si>
  <si>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</si>
  <si>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</si>
  <si>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</si>
  <si>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</si>
  <si>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</si>
  <si>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</si>
  <si>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</si>
  <si>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</si>
  <si>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</si>
  <si>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</si>
  <si>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</si>
  <si>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</si>
  <si>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</si>
  <si>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</si>
  <si>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</si>
  <si>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</si>
  <si>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</si>
  <si>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</si>
  <si>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</si>
  <si>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</si>
  <si>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</si>
  <si>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</si>
  <si>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</si>
  <si>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</si>
  <si>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</si>
  <si>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</si>
  <si>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</si>
  <si>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</si>
  <si>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</si>
  <si>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</si>
  <si>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</si>
  <si>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</si>
  <si>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</si>
  <si>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</si>
  <si>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</si>
  <si>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</si>
  <si>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</si>
  <si>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</si>
  <si>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</si>
  <si>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</si>
  <si>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</si>
  <si>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</si>
  <si>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</si>
  <si>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</si>
  <si>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</si>
  <si>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</si>
  <si>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</si>
  <si>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</si>
  <si>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</si>
  <si>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</si>
  <si>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</si>
  <si>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</si>
  <si>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</si>
  <si>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</si>
  <si>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</si>
  <si>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</si>
  <si>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</si>
  <si>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</si>
  <si>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</si>
  <si>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</si>
  <si>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</si>
  <si>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</si>
  <si>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</si>
  <si>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</si>
  <si>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</si>
  <si>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</si>
  <si>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</si>
  <si>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</si>
  <si>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</si>
  <si>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</si>
  <si>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</si>
  <si>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</si>
  <si>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</si>
  <si>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</si>
  <si>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</si>
  <si>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</si>
  <si>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</si>
  <si>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</si>
  <si>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</si>
  <si>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</si>
  <si>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</si>
  <si>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</si>
  <si>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</si>
  <si>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</si>
  <si>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</si>
  <si>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</si>
  <si>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</si>
  <si>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</si>
  <si>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</si>
  <si>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</si>
  <si>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</si>
  <si>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</si>
  <si>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</si>
  <si>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</si>
  <si>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</si>
  <si>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</si>
  <si>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</si>
  <si>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</si>
  <si>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</si>
  <si>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</si>
  <si>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</si>
  <si>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</si>
  <si>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</si>
  <si>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</si>
  <si>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</si>
  <si>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</si>
  <si>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</si>
  <si>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</si>
  <si>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</si>
  <si>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</si>
  <si>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</si>
  <si>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</si>
  <si>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</si>
  <si>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</si>
  <si>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</si>
  <si>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</si>
  <si>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</si>
  <si>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</si>
  <si>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</si>
  <si>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</si>
  <si>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</si>
  <si>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</si>
  <si>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</si>
  <si>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</si>
  <si>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</si>
  <si>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</si>
  <si>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</si>
  <si>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</si>
  <si>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</si>
  <si>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</si>
  <si>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</si>
  <si>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</si>
  <si>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</si>
  <si>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</si>
  <si>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</si>
  <si>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</si>
  <si>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</si>
  <si>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</si>
  <si>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</si>
  <si>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</si>
  <si>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</si>
  <si>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</si>
  <si>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</si>
  <si>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</si>
  <si>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</si>
  <si>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</si>
  <si>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</si>
  <si>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</si>
  <si>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</si>
  <si>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</si>
  <si>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</si>
  <si>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</si>
  <si>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</si>
  <si>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</si>
  <si>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</si>
  <si>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</si>
  <si>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</si>
  <si>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</si>
  <si>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</si>
  <si>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</si>
  <si>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</si>
  <si>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</si>
  <si>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</si>
  <si>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</si>
  <si>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</si>
  <si>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</si>
  <si>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</si>
  <si>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</si>
  <si>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</si>
  <si>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</si>
  <si>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</si>
  <si>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</si>
  <si>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</si>
  <si>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</si>
  <si>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</si>
  <si>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</si>
  <si>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</si>
  <si>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</si>
  <si>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</si>
  <si>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</si>
  <si>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</si>
  <si>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</si>
  <si>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</si>
  <si>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</si>
  <si>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</si>
  <si>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</si>
  <si>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</si>
  <si>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</si>
  <si>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</si>
  <si>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</si>
  <si>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</si>
  <si>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</si>
  <si>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</si>
  <si>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</si>
  <si>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</si>
  <si>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</si>
  <si>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</si>
  <si>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</si>
  <si>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</si>
  <si>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</si>
  <si>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</si>
  <si>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</si>
  <si>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</si>
  <si>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</si>
  <si>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</si>
  <si>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</si>
  <si>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</si>
  <si>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</si>
  <si>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</si>
  <si>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</si>
  <si>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</si>
  <si>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</si>
  <si>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</si>
  <si>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</si>
  <si>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</si>
  <si>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</si>
  <si>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</si>
  <si>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</si>
  <si>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</si>
  <si>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</si>
  <si>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</si>
  <si>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</si>
  <si>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</si>
  <si>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</si>
  <si>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</si>
  <si>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</si>
  <si>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</si>
  <si>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</si>
  <si>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</si>
  <si>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</si>
  <si>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</si>
  <si>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</si>
  <si>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</si>
  <si>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</si>
  <si>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</si>
  <si>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</si>
  <si>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</si>
  <si>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</si>
  <si>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</si>
  <si>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</si>
  <si>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</si>
  <si>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</si>
  <si>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</si>
  <si>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</si>
  <si>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</si>
  <si>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</si>
  <si>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</si>
  <si>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</si>
  <si>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</si>
  <si>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</si>
  <si>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</si>
  <si>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</si>
  <si>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</si>
  <si>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</si>
  <si>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</si>
  <si>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</si>
  <si>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</si>
  <si>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</si>
  <si>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</si>
  <si>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</si>
  <si>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</si>
  <si>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</si>
  <si>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</si>
  <si>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</si>
  <si>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</si>
  <si>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</si>
  <si>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</si>
  <si>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</si>
  <si>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</si>
  <si>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</si>
  <si>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</si>
  <si>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</si>
  <si>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</si>
  <si>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</si>
  <si>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</si>
  <si>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</si>
  <si>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</si>
  <si>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</si>
  <si>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</si>
  <si>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</si>
  <si>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</si>
  <si>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</si>
  <si>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</si>
  <si>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</si>
  <si>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</si>
  <si>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</si>
  <si>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</si>
  <si>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</si>
  <si>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</si>
  <si>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</si>
  <si>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</si>
  <si>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</si>
  <si>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</si>
  <si>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</si>
  <si>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</si>
  <si>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</si>
  <si>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</si>
  <si>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</si>
  <si>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</si>
  <si>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</si>
  <si>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</si>
  <si>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</si>
  <si>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</si>
  <si>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</si>
  <si>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</si>
  <si>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</si>
  <si>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</si>
  <si>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</si>
  <si>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</si>
  <si>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</si>
  <si>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</si>
  <si>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</si>
  <si>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</si>
  <si>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</si>
  <si>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</si>
  <si>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</si>
  <si>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</si>
  <si>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</si>
  <si>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</si>
  <si>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</si>
  <si>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</si>
  <si>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</si>
  <si>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</si>
  <si>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</si>
  <si>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</si>
  <si>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</si>
  <si>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</si>
  <si>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</si>
  <si>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</si>
  <si>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</si>
  <si>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</si>
  <si>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</si>
  <si>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</si>
  <si>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</si>
  <si>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</si>
  <si>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</si>
  <si>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</si>
  <si>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</si>
  <si>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</si>
  <si>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</si>
  <si>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</si>
  <si>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</si>
  <si>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</si>
  <si>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</si>
  <si>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</si>
  <si>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</si>
  <si>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</si>
  <si>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</si>
  <si>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</si>
  <si>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</si>
  <si>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</si>
  <si>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</si>
  <si>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</si>
  <si>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</si>
  <si>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</si>
  <si>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</si>
  <si>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</si>
  <si>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</si>
  <si>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</si>
  <si>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</si>
  <si>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</si>
  <si>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</si>
  <si>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</si>
  <si>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</si>
  <si>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</si>
  <si>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</si>
  <si>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</si>
  <si>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</si>
  <si>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</si>
  <si>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</si>
  <si>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</si>
  <si>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</si>
  <si>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</si>
  <si>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</si>
  <si>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</si>
  <si>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</si>
  <si>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</si>
  <si>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</si>
  <si>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</si>
  <si>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</si>
  <si>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</si>
  <si>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</si>
  <si>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</si>
  <si>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</si>
  <si>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</si>
  <si>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</si>
  <si>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</si>
  <si>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</si>
  <si>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</si>
  <si>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</si>
  <si>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</si>
  <si>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</si>
  <si>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</si>
  <si>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</si>
  <si>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</si>
  <si>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</si>
  <si>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</si>
  <si>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</si>
  <si>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</si>
  <si>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</si>
  <si>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</si>
  <si>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</si>
  <si>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</si>
  <si>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</si>
  <si>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</si>
  <si>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</si>
  <si>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</si>
  <si>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</si>
  <si>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</si>
  <si>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</si>
  <si>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</si>
  <si>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</si>
  <si>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</si>
  <si>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</si>
  <si>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</si>
  <si>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</si>
  <si>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</si>
  <si>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</si>
  <si>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</si>
  <si>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</si>
  <si>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</si>
  <si>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</si>
  <si>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</si>
  <si>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</si>
  <si>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</si>
  <si>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</si>
  <si>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</si>
  <si>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</si>
  <si>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</si>
  <si>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</si>
  <si>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</si>
  <si>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</si>
  <si>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</si>
  <si>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</si>
  <si>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</si>
  <si>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</si>
  <si>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</si>
  <si>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</si>
  <si>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</si>
  <si>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</si>
  <si>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</si>
  <si>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</si>
  <si>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</si>
  <si>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</si>
  <si>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</si>
  <si>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</si>
  <si>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</si>
  <si>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</si>
  <si>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</si>
  <si>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</si>
  <si>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</si>
  <si>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</si>
  <si>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</si>
  <si>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</si>
  <si>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</si>
  <si>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</si>
  <si>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</si>
  <si>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</si>
  <si>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</si>
  <si>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</si>
  <si>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</si>
  <si>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</si>
  <si>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</si>
  <si>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</si>
  <si>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</si>
  <si>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</si>
  <si>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</si>
  <si>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</si>
  <si>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</si>
  <si>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</si>
  <si>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</si>
  <si>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</si>
  <si>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</si>
  <si>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</si>
  <si>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</si>
  <si>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</si>
  <si>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</si>
  <si>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</si>
  <si>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</si>
  <si>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</si>
  <si>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</si>
  <si>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</si>
  <si>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</si>
  <si>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</si>
  <si>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</si>
  <si>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</si>
  <si>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</si>
  <si>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</si>
  <si>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</si>
  <si>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</si>
  <si>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</si>
  <si>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</si>
  <si>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</si>
  <si>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</si>
  <si>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</si>
  <si>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</si>
  <si>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</si>
  <si>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</si>
  <si>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</si>
  <si>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</si>
  <si>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</si>
  <si>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</si>
  <si>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</si>
  <si>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</si>
  <si>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</si>
  <si>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</si>
  <si>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</si>
  <si>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</si>
  <si>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</si>
  <si>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</si>
  <si>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</si>
  <si>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</si>
  <si>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</si>
  <si>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</si>
  <si>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</si>
  <si>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</si>
  <si>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</si>
  <si>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</si>
  <si>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</si>
  <si>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</si>
  <si>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</si>
  <si>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</si>
  <si>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</si>
  <si>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</si>
  <si>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</si>
  <si>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</si>
  <si>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</si>
  <si>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</si>
  <si>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</si>
  <si>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</si>
  <si>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</si>
  <si>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</si>
  <si>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</si>
  <si>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</si>
  <si>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</si>
  <si>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</si>
  <si>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</si>
  <si>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</si>
  <si>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</si>
  <si>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</si>
  <si>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</si>
  <si>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</si>
  <si>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</si>
  <si>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</si>
  <si>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</si>
  <si>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</si>
  <si>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</si>
  <si>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</si>
  <si>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</si>
  <si>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</si>
  <si>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</si>
  <si>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</si>
  <si>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</si>
  <si>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</si>
  <si>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</si>
  <si>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</si>
  <si>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</si>
  <si>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</si>
  <si>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</si>
  <si>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</si>
  <si>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</si>
  <si>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</si>
  <si>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</si>
  <si>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</si>
  <si>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</si>
  <si>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</si>
  <si>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</si>
  <si>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</si>
  <si>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</si>
  <si>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</si>
  <si>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</si>
  <si>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</si>
  <si>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</si>
  <si>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</si>
  <si>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</si>
  <si>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</si>
  <si>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</si>
  <si>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</si>
  <si>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</si>
  <si>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</si>
  <si>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</si>
  <si>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</si>
  <si>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</si>
  <si>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</si>
  <si>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</si>
  <si>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</si>
  <si>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</si>
  <si>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</si>
  <si>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</si>
  <si>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</si>
  <si>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</si>
  <si>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</si>
  <si>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</si>
  <si>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</si>
  <si>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</si>
  <si>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</si>
  <si>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</si>
  <si>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</si>
  <si>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</si>
  <si>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</si>
  <si>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</si>
  <si>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</si>
  <si>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</si>
  <si>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</si>
  <si>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</si>
  <si>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</si>
  <si>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</si>
  <si>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</si>
  <si>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</si>
  <si>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</si>
  <si>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</si>
  <si>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</si>
  <si>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</si>
  <si>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</si>
  <si>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</si>
  <si>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</si>
  <si>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</si>
  <si>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</si>
  <si>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</si>
  <si>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</si>
  <si>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</si>
  <si>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</si>
  <si>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</si>
  <si>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</si>
  <si>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</si>
  <si>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</si>
  <si>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</si>
  <si>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</si>
  <si>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</si>
  <si>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</si>
  <si>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</si>
  <si>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</si>
  <si>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</si>
  <si>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</si>
  <si>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</si>
  <si>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</si>
  <si>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</si>
  <si>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</si>
  <si>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</si>
  <si>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</si>
  <si>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</si>
  <si>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</si>
  <si>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</si>
  <si>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</si>
  <si>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</si>
  <si>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</si>
  <si>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</si>
  <si>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</si>
  <si>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</si>
  <si>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</si>
  <si>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</si>
  <si>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</si>
  <si>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</si>
  <si>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</si>
  <si>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</si>
  <si>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</si>
  <si>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</si>
  <si>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</si>
  <si>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</si>
  <si>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</si>
  <si>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</si>
  <si>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</si>
  <si>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</si>
  <si>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</si>
  <si>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</si>
  <si>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</si>
  <si>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</si>
  <si>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</si>
  <si>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</si>
  <si>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</si>
  <si>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</si>
  <si>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</si>
  <si>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</si>
  <si>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</si>
  <si>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</si>
  <si>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</si>
  <si>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</si>
  <si>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</si>
  <si>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</si>
  <si>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</si>
  <si>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</si>
  <si>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</si>
  <si>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</si>
  <si>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</si>
  <si>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</si>
  <si>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</si>
  <si>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</si>
  <si>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</si>
  <si>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</si>
  <si>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</si>
  <si>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</si>
  <si>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</si>
  <si>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</si>
  <si>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</si>
  <si>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</si>
  <si>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</si>
  <si>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</si>
  <si>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</si>
  <si>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</si>
  <si>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</si>
  <si>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</si>
  <si>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</si>
  <si>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</si>
  <si>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</si>
  <si>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</si>
  <si>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</si>
  <si>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</si>
  <si>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</si>
  <si>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</si>
  <si>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</si>
  <si>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</si>
  <si>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</si>
  <si>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</si>
  <si>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</si>
  <si>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</si>
  <si>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</si>
  <si>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</si>
  <si>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</si>
  <si>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</si>
  <si>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</si>
  <si>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</si>
  <si>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</si>
  <si>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</si>
  <si>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</si>
  <si>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</si>
  <si>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</si>
  <si>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</si>
  <si>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</si>
  <si>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</si>
  <si>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</si>
  <si>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</si>
  <si>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</si>
  <si>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</si>
  <si>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</si>
  <si>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</si>
  <si>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</si>
  <si>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</si>
  <si>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</si>
  <si>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</si>
  <si>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</si>
  <si>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</si>
  <si>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</si>
  <si>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</si>
  <si>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</si>
  <si>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</si>
  <si>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</si>
  <si>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</si>
  <si>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</si>
  <si>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</si>
  <si>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</si>
  <si>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</si>
  <si>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</si>
  <si>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</si>
  <si>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</si>
  <si>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</si>
  <si>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</si>
  <si>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</si>
  <si>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</si>
  <si>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</si>
  <si>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</si>
  <si>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</si>
  <si>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</si>
  <si>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</si>
  <si>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</si>
  <si>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</si>
  <si>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</si>
  <si>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</si>
  <si>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</si>
  <si>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</si>
  <si>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</si>
  <si>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</si>
  <si>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</si>
  <si>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</si>
  <si>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</si>
  <si>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</si>
  <si>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</si>
  <si>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</si>
  <si>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</si>
  <si>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</si>
  <si>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</si>
  <si>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</si>
  <si>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</si>
  <si>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</si>
  <si>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</si>
  <si>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</si>
  <si>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</si>
  <si>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</si>
  <si>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</si>
  <si>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</si>
  <si>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</si>
  <si>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</si>
  <si>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</si>
  <si>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</si>
  <si>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</si>
  <si>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</si>
  <si>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</si>
  <si>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</si>
  <si>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</si>
  <si>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</si>
  <si>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</si>
  <si>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</si>
  <si>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</si>
  <si>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</si>
  <si>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</si>
  <si>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</si>
  <si>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</si>
  <si>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</si>
  <si>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</si>
  <si>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</si>
  <si>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</si>
  <si>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</si>
  <si>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</si>
  <si>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</si>
  <si>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</si>
  <si>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</si>
  <si>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</si>
  <si>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</si>
  <si>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</si>
  <si>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</si>
  <si>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</si>
  <si>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</si>
  <si>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</si>
  <si>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</si>
  <si>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</si>
  <si>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</si>
  <si>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</si>
  <si>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</si>
  <si>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</si>
  <si>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</si>
  <si>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</si>
  <si>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</si>
  <si>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</si>
  <si>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</si>
  <si>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</si>
  <si>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</si>
  <si>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</si>
  <si>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</si>
  <si>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</si>
  <si>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</si>
  <si>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</si>
  <si>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</si>
  <si>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</si>
  <si>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</si>
  <si>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</si>
  <si>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</si>
  <si>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</si>
  <si>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</si>
  <si>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</si>
  <si>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</si>
  <si>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</si>
  <si>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</si>
  <si>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</si>
  <si>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</si>
  <si>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</si>
  <si>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</si>
  <si>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</si>
  <si>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</si>
  <si>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</si>
  <si>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</si>
  <si>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</si>
  <si>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</si>
  <si>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</si>
  <si>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</si>
  <si>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</si>
  <si>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</si>
  <si>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</si>
  <si>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</si>
  <si>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</si>
  <si>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</si>
  <si>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</si>
  <si>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</si>
  <si>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</si>
  <si>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</si>
  <si>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</si>
  <si>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</si>
  <si>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</si>
  <si>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</si>
  <si>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</si>
  <si>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</si>
  <si>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</si>
  <si>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</si>
  <si>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</si>
  <si>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</si>
  <si>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</si>
  <si>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</si>
  <si>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</si>
  <si>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</si>
  <si>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</si>
  <si>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</si>
  <si>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</si>
  <si>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</si>
  <si>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</si>
  <si>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</si>
  <si>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</si>
  <si>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</si>
  <si>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</si>
  <si>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</si>
  <si>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</si>
  <si>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</si>
  <si>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</si>
  <si>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</si>
  <si>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</si>
  <si>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</si>
  <si>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</si>
  <si>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</si>
  <si>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</si>
  <si>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</si>
  <si>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</si>
  <si>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</si>
  <si>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</si>
  <si>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</si>
  <si>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</si>
  <si>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</si>
  <si>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</si>
  <si>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</si>
  <si>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</si>
  <si>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</si>
  <si>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</si>
  <si>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</si>
  <si>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</si>
  <si>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</si>
  <si>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</si>
  <si>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</si>
  <si>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</si>
  <si>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</si>
  <si>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</si>
  <si>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</si>
  <si>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</si>
  <si>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</si>
  <si>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</si>
  <si>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</si>
  <si>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</si>
  <si>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</si>
  <si>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</si>
  <si>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</si>
  <si>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</si>
  <si>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</si>
  <si>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</si>
  <si>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</si>
  <si>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</si>
  <si>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</si>
  <si>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</si>
  <si>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</si>
  <si>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</si>
  <si>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</si>
  <si>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</si>
  <si>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</si>
  <si>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</si>
  <si>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</si>
  <si>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</si>
  <si>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</si>
  <si>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</si>
  <si>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</si>
  <si>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</si>
  <si>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</si>
  <si>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</si>
  <si>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</si>
  <si>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</si>
  <si>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</si>
  <si>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</si>
  <si>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</si>
  <si>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</si>
  <si>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</si>
  <si>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</si>
  <si>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</si>
  <si>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</si>
  <si>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</si>
  <si>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</si>
  <si>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</si>
  <si>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</si>
  <si>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</si>
  <si>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</si>
  <si>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</si>
  <si>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</si>
  <si>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</si>
  <si>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</si>
  <si>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</si>
  <si>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</si>
  <si>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</si>
  <si>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</si>
  <si>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</si>
  <si>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</si>
  <si>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</si>
  <si>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</si>
  <si>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</si>
  <si>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</si>
  <si>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</si>
  <si>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</si>
  <si>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</si>
  <si>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</si>
  <si>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</si>
  <si>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</si>
  <si>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</si>
  <si>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</si>
  <si>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</si>
  <si>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</si>
  <si>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</si>
  <si>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</si>
  <si>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</si>
  <si>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</si>
  <si>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</si>
  <si>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</si>
  <si>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</si>
  <si>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</si>
  <si>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</si>
  <si>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</si>
  <si>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</si>
  <si>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</si>
  <si>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</si>
  <si>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</si>
  <si>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</si>
  <si>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</si>
  <si>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</si>
  <si>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</si>
  <si>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</si>
  <si>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</si>
  <si>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</si>
  <si>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</si>
  <si>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</si>
  <si>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</si>
  <si>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</si>
  <si>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</si>
  <si>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</si>
  <si>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</si>
  <si>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</si>
  <si>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</si>
  <si>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</si>
  <si>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</si>
  <si>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</si>
  <si>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</si>
  <si>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</si>
  <si>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</si>
  <si>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</si>
  <si>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</si>
  <si>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</si>
  <si>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</si>
  <si>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</si>
  <si>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</si>
  <si>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</si>
  <si>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</si>
  <si>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</si>
  <si>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</si>
  <si>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</si>
  <si>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</si>
  <si>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</si>
  <si>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</si>
  <si>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</si>
  <si>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</si>
  <si>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</si>
  <si>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</si>
  <si>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</si>
  <si>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</si>
  <si>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</si>
  <si>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</si>
  <si>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</si>
  <si>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</si>
  <si>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</si>
  <si>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</si>
  <si>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</si>
  <si>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</si>
  <si>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</si>
  <si>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</si>
  <si>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</si>
  <si>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</si>
  <si>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</si>
  <si>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</si>
  <si>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</si>
  <si>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</si>
  <si>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</si>
  <si>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</si>
  <si>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</si>
  <si>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</si>
  <si>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</si>
  <si>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</si>
  <si>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</si>
  <si>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</si>
  <si>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</si>
  <si>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</si>
  <si>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</si>
  <si>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</si>
  <si>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</si>
  <si>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</si>
  <si>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</si>
  <si>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</si>
  <si>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</si>
  <si>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</si>
  <si>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</si>
  <si>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</si>
  <si>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</si>
  <si>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</si>
  <si>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</si>
  <si>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</si>
  <si>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</si>
  <si>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</si>
  <si>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</si>
  <si>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</si>
  <si>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</si>
  <si>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</si>
  <si>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</si>
  <si>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</si>
  <si>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</si>
  <si>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</si>
  <si>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</si>
  <si>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</si>
  <si>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</si>
  <si>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</si>
  <si>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</si>
  <si>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</si>
  <si>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</si>
  <si>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</si>
  <si>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</si>
  <si>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</si>
  <si>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</si>
  <si>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</si>
  <si>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</si>
  <si>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</si>
  <si>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</si>
  <si>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</si>
  <si>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</si>
  <si>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</si>
  <si>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</si>
  <si>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</si>
  <si>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</si>
  <si>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</si>
  <si>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</si>
  <si>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</si>
  <si>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</si>
  <si>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</si>
  <si>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</si>
  <si>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</si>
  <si>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</si>
  <si>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</si>
  <si>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</si>
  <si>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</si>
  <si>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</si>
  <si>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</si>
  <si>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</si>
  <si>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</si>
  <si>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</si>
  <si>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</si>
  <si>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</si>
  <si>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</si>
  <si>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</si>
  <si>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</si>
  <si>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</si>
  <si>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</si>
  <si>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</si>
  <si>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</si>
  <si>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</si>
  <si>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</si>
  <si>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</si>
  <si>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</si>
  <si>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</si>
  <si>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</si>
  <si>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</si>
  <si>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</si>
  <si>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</si>
  <si>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</si>
  <si>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</si>
  <si>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</si>
  <si>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</si>
  <si>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</si>
  <si>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</si>
  <si>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</si>
  <si>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</si>
  <si>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</si>
  <si>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</si>
  <si>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</si>
  <si>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</si>
  <si>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</si>
  <si>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</si>
  <si>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</si>
  <si>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</si>
  <si>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</si>
  <si>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</si>
  <si>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</si>
  <si>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</si>
  <si>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</si>
  <si>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</si>
  <si>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</si>
  <si>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</si>
  <si>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</si>
  <si>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</si>
  <si>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</si>
  <si>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</si>
  <si>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</si>
  <si>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</si>
  <si>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</si>
  <si>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</si>
  <si>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</si>
  <si>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</si>
  <si>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</si>
  <si>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</si>
  <si>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</si>
  <si>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</si>
  <si>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</si>
  <si>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</si>
  <si>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</si>
  <si>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</si>
  <si>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</si>
  <si>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</si>
  <si>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</si>
  <si>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</si>
  <si>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</si>
  <si>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</si>
  <si>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</si>
  <si>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</si>
  <si>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</si>
  <si>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</si>
  <si>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</si>
  <si>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</si>
  <si>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</si>
  <si>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</si>
  <si>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</si>
  <si>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</si>
  <si>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</si>
  <si>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</si>
  <si>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</si>
  <si>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</si>
  <si>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</si>
  <si>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</si>
  <si>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</si>
  <si>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</si>
  <si>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</si>
  <si>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</si>
  <si>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</si>
  <si>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</si>
  <si>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</si>
  <si>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</si>
  <si>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</si>
  <si>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</si>
  <si>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</si>
  <si>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</si>
  <si>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</si>
  <si>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</si>
  <si>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</si>
  <si>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</si>
  <si>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</si>
  <si>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</si>
  <si>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</si>
  <si>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</si>
  <si>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</si>
  <si>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</si>
  <si>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</si>
  <si>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</si>
  <si>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</si>
  <si>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</si>
  <si>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</si>
  <si>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</si>
  <si>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</si>
  <si>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</si>
  <si>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</si>
  <si>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</si>
  <si>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</si>
  <si>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</si>
  <si>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</si>
  <si>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</si>
  <si>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</si>
  <si>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</si>
  <si>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</si>
  <si>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</si>
  <si>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</si>
  <si>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</si>
  <si>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</si>
  <si>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</si>
  <si>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</si>
  <si>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</si>
  <si>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</si>
  <si>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</si>
  <si>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</si>
  <si>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</si>
  <si>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</si>
  <si>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</si>
  <si>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</si>
  <si>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</si>
  <si>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</si>
  <si>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</si>
  <si>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</si>
  <si>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</si>
  <si>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</si>
  <si>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</si>
  <si>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</si>
  <si>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</si>
  <si>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</si>
  <si>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</si>
  <si>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</si>
  <si>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</si>
  <si>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</si>
  <si>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</si>
  <si>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</si>
  <si>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</si>
  <si>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</si>
  <si>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</si>
  <si>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</si>
  <si>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</si>
  <si>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</si>
  <si>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</si>
  <si>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</si>
  <si>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</si>
  <si>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</si>
  <si>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</si>
  <si>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</si>
  <si>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</si>
  <si>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</si>
  <si>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</si>
  <si>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</si>
  <si>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</si>
  <si>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</si>
  <si>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</si>
  <si>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</si>
  <si>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</si>
  <si>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</si>
  <si>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</si>
  <si>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</si>
  <si>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</si>
  <si>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</si>
  <si>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</si>
  <si>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</si>
  <si>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</si>
  <si>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</si>
  <si>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</si>
  <si>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</si>
  <si>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</si>
  <si>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</si>
  <si>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</si>
  <si>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</si>
  <si>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</si>
  <si>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</si>
  <si>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</si>
  <si>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</si>
  <si>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</si>
  <si>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</si>
  <si>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</si>
  <si>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</si>
  <si>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</si>
  <si>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</si>
  <si>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</si>
  <si>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</si>
  <si>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</si>
  <si>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</si>
  <si>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</si>
  <si>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</si>
  <si>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</si>
  <si>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</si>
  <si>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</si>
  <si>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</si>
  <si>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</si>
  <si>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</si>
  <si>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</si>
  <si>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</si>
  <si>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</si>
  <si>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</si>
  <si>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</si>
  <si>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</si>
  <si>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</si>
  <si>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</si>
  <si>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</si>
  <si>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</si>
  <si>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</si>
  <si>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</si>
  <si>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</si>
  <si>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</si>
  <si>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</si>
  <si>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</si>
  <si>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</si>
  <si>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</si>
  <si>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</si>
  <si>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</si>
  <si>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</si>
  <si>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</si>
  <si>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</si>
  <si>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</si>
  <si>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</si>
  <si>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</si>
  <si>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</si>
  <si>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</si>
  <si>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</si>
  <si>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</si>
  <si>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</si>
  <si>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</si>
  <si>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</si>
  <si>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</si>
  <si>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</si>
  <si>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</si>
  <si>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</si>
  <si>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</si>
  <si>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</si>
  <si>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</si>
  <si>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</si>
  <si>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</si>
  <si>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</si>
  <si>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</si>
  <si>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</si>
  <si>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</si>
  <si>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</si>
  <si>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</si>
  <si>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</si>
  <si>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</si>
  <si>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</si>
  <si>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</si>
  <si>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</si>
  <si>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</si>
  <si>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</si>
  <si>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</si>
  <si>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</si>
  <si>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</si>
  <si>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</si>
  <si>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</si>
  <si>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</si>
  <si>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</si>
  <si>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</si>
  <si>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</si>
  <si>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</si>
  <si>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</si>
  <si>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</si>
  <si>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</si>
  <si>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</si>
  <si>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</si>
  <si>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</si>
  <si>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</si>
  <si>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</si>
  <si>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</si>
  <si>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</si>
  <si>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</si>
  <si>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</si>
  <si>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</si>
  <si>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</si>
  <si>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</si>
  <si>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</si>
  <si>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</si>
  <si>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</si>
  <si>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</si>
  <si>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</si>
  <si>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</si>
  <si>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</si>
  <si>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</si>
  <si>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</si>
  <si>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</si>
  <si>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</si>
  <si>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</si>
  <si>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</si>
  <si>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</si>
  <si>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</si>
  <si>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</si>
  <si>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</si>
  <si>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</si>
  <si>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</si>
  <si>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</si>
  <si>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</si>
  <si>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</si>
  <si>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</si>
  <si>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</si>
  <si>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</si>
  <si>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</si>
  <si>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</si>
  <si>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</si>
  <si>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</si>
  <si>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</si>
  <si>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</si>
  <si>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</si>
  <si>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</si>
  <si>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</si>
  <si>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</si>
  <si>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</si>
  <si>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</si>
  <si>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</si>
  <si>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</si>
  <si>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</si>
  <si>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</si>
  <si>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</si>
  <si>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</si>
  <si>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</si>
  <si>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</si>
  <si>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</si>
  <si>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</si>
  <si>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</si>
  <si>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</si>
  <si>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</si>
  <si>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</si>
  <si>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</si>
  <si>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</si>
  <si>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</si>
  <si>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</si>
  <si>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</si>
  <si>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</si>
  <si>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</si>
  <si>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</si>
  <si>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</si>
  <si>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</si>
  <si>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</si>
  <si>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</si>
  <si>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</si>
  <si>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</si>
  <si>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</si>
  <si>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</si>
  <si>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</si>
  <si>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</si>
  <si>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</si>
  <si>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</si>
  <si>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</si>
  <si>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</si>
  <si>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</si>
  <si>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</si>
  <si>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</si>
  <si>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</si>
  <si>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</si>
  <si>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</si>
  <si>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</si>
  <si>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</si>
  <si>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</si>
  <si>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</si>
  <si>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</si>
  <si>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</si>
  <si>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</si>
  <si>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</si>
  <si>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</si>
  <si>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</si>
  <si>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</si>
  <si>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</si>
  <si>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</si>
  <si>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</si>
  <si>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</si>
  <si>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</si>
  <si>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</si>
  <si>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</si>
  <si>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</si>
  <si>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</si>
  <si>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</si>
  <si>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</si>
  <si>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</si>
  <si>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</si>
  <si>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</si>
  <si>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</si>
  <si>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</si>
  <si>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</si>
  <si>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</si>
  <si>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</si>
  <si>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</si>
  <si>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</si>
  <si>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</si>
  <si>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</si>
  <si>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</si>
  <si>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</si>
  <si>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</si>
  <si>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</si>
  <si>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</si>
  <si>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</si>
  <si>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</si>
  <si>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</si>
  <si>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</si>
  <si>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</si>
  <si>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</si>
  <si>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</si>
  <si>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</si>
  <si>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</si>
  <si>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</si>
  <si>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</si>
  <si>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</si>
  <si>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</si>
  <si>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</si>
  <si>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</si>
  <si>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</si>
  <si>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</si>
  <si>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</si>
  <si>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</si>
  <si>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</si>
  <si>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</si>
  <si>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</si>
  <si>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</si>
  <si>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</si>
  <si>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</si>
  <si>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</si>
  <si>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</si>
  <si>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</si>
  <si>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</si>
  <si>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</si>
  <si>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</si>
  <si>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</si>
  <si>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</si>
  <si>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</si>
  <si>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</si>
  <si>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</si>
  <si>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</si>
  <si>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</si>
  <si>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</si>
  <si>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</si>
  <si>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</si>
  <si>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</si>
  <si>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</si>
  <si>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</si>
  <si>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</si>
  <si>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</si>
  <si>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</si>
  <si>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</si>
  <si>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</si>
  <si>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</si>
  <si>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</si>
  <si>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</si>
  <si>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</si>
  <si>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</si>
  <si>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</si>
  <si>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</si>
  <si>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</si>
  <si>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</si>
  <si>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</si>
  <si>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</si>
  <si>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</si>
  <si>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</si>
  <si>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</si>
  <si>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</si>
  <si>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</si>
  <si>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</si>
  <si>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</si>
  <si>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</si>
  <si>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</si>
  <si>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</si>
  <si>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</si>
  <si>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</si>
  <si>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</si>
  <si>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</si>
  <si>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</si>
  <si>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</si>
  <si>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</si>
  <si>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</si>
  <si>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</si>
  <si>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</si>
  <si>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</si>
  <si>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</si>
  <si>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</si>
  <si>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</si>
  <si>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</si>
  <si>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</si>
  <si>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</si>
  <si>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</si>
  <si>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</si>
  <si>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</si>
  <si>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</si>
  <si>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</si>
  <si>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</si>
  <si>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</si>
  <si>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</si>
  <si>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</si>
  <si>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</si>
  <si>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</si>
  <si>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</si>
  <si>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</si>
  <si>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</si>
  <si>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</si>
  <si>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</si>
  <si>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</si>
  <si>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</si>
  <si>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</si>
  <si>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</si>
  <si>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</si>
  <si>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</si>
  <si>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</si>
  <si>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</si>
  <si>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</si>
  <si>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</si>
  <si>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</si>
  <si>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</si>
  <si>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</si>
  <si>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</si>
  <si>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</si>
  <si>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</si>
  <si>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</si>
  <si>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</si>
  <si>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</si>
  <si>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</si>
  <si>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</si>
  <si>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</si>
  <si>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</si>
  <si>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</si>
  <si>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</si>
  <si>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</si>
  <si>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</si>
  <si>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</si>
  <si>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</si>
  <si>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</si>
  <si>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</si>
  <si>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</si>
  <si>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</si>
  <si>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</si>
  <si>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</si>
  <si>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</si>
  <si>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</si>
  <si>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</si>
  <si>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</si>
  <si>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</si>
  <si>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</si>
  <si>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</si>
  <si>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</si>
  <si>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</si>
  <si>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</si>
  <si>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</si>
  <si>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</si>
  <si>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</si>
  <si>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</si>
  <si>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</si>
  <si>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</si>
  <si>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</si>
  <si>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</si>
  <si>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</si>
  <si>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</si>
  <si>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</si>
  <si>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</si>
  <si>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</si>
  <si>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</si>
  <si>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</si>
  <si>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</si>
  <si>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</si>
  <si>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</si>
  <si>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</si>
  <si>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</si>
  <si>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</si>
  <si>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</si>
  <si>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</si>
  <si>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</si>
  <si>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</si>
  <si>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</si>
  <si>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</si>
  <si>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</si>
  <si>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</si>
  <si>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</si>
  <si>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</si>
  <si>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</si>
  <si>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</si>
  <si>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</si>
  <si>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</si>
  <si>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</si>
  <si>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</si>
  <si>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</si>
  <si>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</si>
  <si>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</si>
  <si>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</si>
  <si>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</si>
  <si>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</si>
  <si>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</si>
  <si>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</si>
  <si>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</si>
  <si>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</si>
  <si>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</si>
  <si>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</si>
  <si>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</si>
  <si>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</si>
  <si>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</si>
  <si>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</si>
  <si>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</si>
  <si>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</si>
  <si>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</si>
  <si>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</si>
  <si>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</si>
  <si>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</si>
  <si>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</si>
  <si>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</si>
  <si>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</si>
  <si>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</si>
  <si>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</si>
  <si>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</si>
  <si>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</si>
  <si>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</si>
  <si>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</si>
  <si>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</si>
  <si>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</si>
  <si>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</si>
  <si>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</si>
  <si>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</si>
  <si>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</si>
  <si>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</si>
  <si>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</si>
  <si>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</si>
  <si>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</si>
  <si>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</si>
  <si>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</si>
  <si>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</si>
  <si>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</si>
  <si>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</si>
  <si>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</si>
  <si>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</si>
  <si>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</si>
  <si>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</si>
  <si>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</si>
  <si>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</si>
  <si>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</si>
  <si>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</si>
  <si>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</si>
  <si>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</si>
  <si>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</si>
  <si>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</si>
  <si>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</si>
  <si>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</si>
  <si>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</si>
  <si>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</si>
  <si>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</si>
  <si>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</si>
  <si>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</si>
  <si>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</si>
  <si>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</si>
  <si>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</si>
  <si>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</si>
  <si>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</si>
  <si>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</si>
  <si>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</si>
  <si>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</si>
  <si>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</si>
  <si>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</si>
  <si>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</si>
  <si>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</si>
  <si>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</si>
  <si>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</si>
  <si>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</si>
  <si>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</si>
  <si>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</si>
  <si>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</si>
  <si>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</si>
  <si>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</si>
  <si>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</si>
  <si>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</si>
  <si>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</si>
  <si>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</si>
  <si>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</si>
  <si>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</si>
  <si>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</si>
  <si>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</si>
  <si>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</si>
  <si>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</si>
  <si>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</si>
  <si>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</si>
  <si>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</si>
  <si>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</si>
  <si>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</si>
  <si>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</si>
  <si>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</si>
  <si>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</si>
  <si>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</si>
  <si>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</si>
  <si>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</si>
  <si>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</si>
  <si>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</si>
  <si>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</si>
  <si>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</si>
  <si>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</si>
  <si>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</si>
  <si>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</si>
  <si>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</si>
  <si>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</si>
  <si>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</si>
  <si>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</si>
  <si>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</si>
  <si>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</si>
  <si>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</si>
  <si>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</si>
  <si>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</si>
  <si>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</si>
  <si>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</si>
  <si>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</si>
  <si>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</si>
  <si>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</si>
  <si>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</si>
  <si>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</si>
  <si>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</si>
  <si>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</si>
  <si>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</si>
  <si>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</si>
  <si>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</si>
  <si>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</si>
  <si>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</si>
  <si>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</si>
  <si>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</si>
  <si>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</si>
  <si>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</si>
  <si>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</si>
  <si>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</si>
  <si>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</si>
  <si>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</si>
  <si>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</si>
  <si>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</si>
  <si>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</si>
  <si>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</si>
  <si>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</si>
  <si>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</si>
  <si>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</si>
  <si>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</si>
  <si>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</si>
  <si>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</si>
  <si>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</si>
  <si>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</si>
  <si>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</si>
  <si>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</si>
  <si>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</si>
  <si>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</si>
  <si>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</si>
  <si>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</si>
  <si>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</si>
  <si>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</si>
  <si>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</si>
  <si>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</si>
  <si>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</si>
  <si>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</si>
  <si>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</si>
  <si>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</si>
  <si>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</si>
  <si>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</si>
  <si>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</si>
  <si>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</si>
  <si>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</si>
  <si>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</si>
  <si>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</si>
  <si>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</si>
  <si>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</si>
  <si>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</si>
  <si>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</si>
  <si>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</si>
  <si>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</si>
  <si>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</si>
  <si>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</si>
  <si>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</si>
  <si>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</si>
  <si>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</si>
  <si>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</si>
  <si>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</si>
  <si>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</si>
  <si>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</si>
  <si>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</si>
  <si>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</si>
  <si>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</si>
  <si>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</si>
  <si>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</si>
  <si>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</si>
  <si>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</si>
  <si>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</si>
  <si>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</si>
  <si>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</si>
  <si>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</si>
  <si>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</si>
  <si>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</si>
  <si>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</si>
  <si>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</si>
  <si>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</si>
  <si>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</si>
  <si>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</si>
  <si>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</si>
  <si>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</si>
  <si>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</si>
  <si>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</si>
  <si>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</si>
  <si>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</si>
  <si>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</si>
  <si>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</si>
  <si>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</si>
  <si>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</si>
  <si>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</si>
  <si>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</si>
  <si>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</si>
  <si>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</si>
  <si>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</si>
  <si>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</si>
  <si>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</si>
  <si>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</si>
  <si>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</si>
  <si>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</si>
  <si>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</si>
  <si>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</si>
  <si>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</si>
  <si>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</si>
  <si>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</si>
  <si>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</si>
  <si>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</si>
  <si>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</si>
  <si>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</si>
  <si>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</si>
  <si>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</si>
  <si>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</si>
  <si>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</si>
  <si>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</si>
  <si>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</si>
  <si>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</si>
  <si>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</si>
  <si>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</si>
  <si>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</si>
  <si>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</si>
  <si>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</si>
  <si>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</si>
  <si>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</si>
  <si>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</si>
  <si>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</si>
  <si>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</si>
  <si>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</si>
  <si>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</si>
  <si>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</si>
  <si>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</si>
  <si>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</si>
  <si>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</si>
  <si>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</si>
  <si>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</si>
  <si>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</si>
  <si>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</si>
  <si>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</si>
  <si>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</si>
  <si>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</si>
  <si>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</si>
  <si>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</si>
  <si>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</si>
  <si>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</si>
  <si>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</si>
  <si>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</si>
  <si>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</si>
  <si>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</si>
  <si>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</si>
  <si>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</si>
  <si>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</si>
  <si>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</si>
  <si>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</si>
  <si>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</si>
  <si>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</si>
  <si>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</si>
  <si>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</si>
  <si>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</si>
  <si>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</si>
  <si>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</si>
  <si>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</si>
  <si>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</si>
  <si>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</si>
  <si>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</si>
  <si>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</si>
  <si>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</si>
  <si>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</si>
  <si>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</si>
  <si>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</si>
  <si>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</si>
  <si>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</si>
  <si>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</si>
  <si>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</si>
  <si>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</si>
  <si>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</si>
  <si>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</si>
  <si>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</si>
  <si>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</si>
  <si>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</si>
  <si>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</si>
  <si>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</si>
  <si>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</si>
  <si>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</si>
  <si>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</si>
  <si>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</si>
  <si>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</si>
  <si>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</si>
  <si>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</si>
  <si>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</si>
  <si>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</si>
  <si>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</si>
  <si>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</si>
  <si>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</si>
  <si>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</si>
  <si>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</si>
  <si>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</si>
  <si>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</si>
  <si>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</si>
  <si>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</si>
  <si>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</si>
  <si>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</si>
  <si>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</si>
  <si>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</si>
  <si>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</si>
  <si>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</si>
  <si>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</si>
  <si>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</si>
  <si>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</si>
  <si>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</si>
  <si>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</si>
  <si>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</si>
  <si>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</si>
  <si>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</si>
  <si>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</si>
  <si>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</si>
  <si>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</si>
  <si>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</si>
  <si>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</si>
  <si>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</si>
  <si>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</si>
  <si>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</si>
  <si>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</si>
  <si>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</si>
  <si>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</si>
  <si>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</si>
  <si>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</si>
  <si>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</si>
  <si>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</si>
  <si>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</si>
  <si>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</si>
  <si>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</si>
  <si>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</si>
  <si>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</si>
  <si>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</si>
  <si>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</si>
  <si>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</si>
  <si>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</si>
  <si>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</si>
  <si>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</si>
  <si>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</si>
  <si>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</si>
  <si>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</si>
  <si>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</si>
  <si>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</si>
  <si>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</si>
  <si>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</si>
  <si>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</si>
  <si>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</si>
  <si>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</si>
  <si>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</si>
  <si>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</si>
  <si>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</si>
  <si>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</si>
  <si>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</si>
  <si>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</si>
  <si>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</si>
  <si>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</si>
  <si>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</si>
  <si>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</si>
  <si>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</si>
  <si>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</si>
  <si>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</si>
  <si>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</si>
  <si>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</si>
  <si>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</si>
  <si>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</si>
  <si>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</si>
  <si>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</si>
  <si>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</si>
  <si>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</si>
  <si>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</si>
  <si>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</si>
  <si>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</si>
  <si>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</si>
  <si>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</si>
  <si>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</si>
  <si>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</si>
  <si>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</si>
  <si>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</si>
  <si>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</si>
  <si>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</si>
  <si>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</si>
  <si>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</si>
  <si>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</si>
  <si>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</si>
  <si>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</si>
  <si>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</si>
  <si>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</si>
  <si>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</si>
  <si>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</si>
  <si>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</si>
  <si>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</si>
  <si>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</si>
  <si>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</si>
  <si>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</si>
  <si>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</si>
  <si>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</si>
  <si>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</si>
  <si>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</si>
  <si>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</si>
  <si>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</si>
  <si>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</si>
  <si>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</si>
  <si>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</si>
  <si>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</si>
  <si>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</si>
  <si>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</si>
  <si>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</si>
  <si>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</si>
  <si>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</si>
  <si>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</si>
  <si>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</si>
  <si>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</si>
  <si>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</si>
  <si>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</si>
  <si>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</si>
  <si>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</si>
  <si>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</si>
  <si>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</si>
  <si>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</si>
  <si>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</si>
  <si>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</si>
  <si>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</si>
  <si>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</si>
  <si>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</si>
  <si>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</si>
  <si>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</si>
  <si>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</si>
  <si>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</si>
  <si>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</si>
  <si>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</si>
  <si>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</si>
  <si>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</si>
  <si>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</si>
  <si>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</si>
  <si>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</si>
  <si>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</si>
  <si>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</si>
  <si>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</si>
  <si>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</si>
  <si>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</si>
  <si>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</si>
  <si>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</si>
  <si>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</si>
  <si>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</si>
  <si>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</si>
  <si>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</si>
  <si>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</si>
  <si>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</si>
  <si>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</si>
  <si>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</si>
  <si>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</si>
  <si>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</si>
  <si>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</si>
  <si>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</si>
  <si>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</si>
  <si>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</si>
  <si>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</si>
  <si>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</si>
  <si>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</si>
  <si>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</si>
  <si>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</si>
  <si>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</si>
  <si>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</si>
  <si>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</si>
  <si>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</si>
  <si>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</si>
  <si>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</si>
  <si>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</si>
  <si>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</si>
  <si>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</si>
  <si>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</si>
  <si>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</si>
  <si>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</si>
  <si>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</si>
  <si>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</si>
  <si>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</si>
  <si>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</si>
  <si>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</si>
  <si>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</si>
  <si>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</si>
  <si>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</si>
  <si>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</si>
  <si>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</si>
  <si>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</si>
  <si>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</si>
  <si>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</si>
  <si>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</si>
  <si>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</si>
  <si>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</si>
  <si>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</si>
  <si>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</si>
  <si>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</si>
  <si>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</si>
  <si>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</si>
  <si>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</si>
  <si>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</si>
  <si>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</si>
  <si>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</si>
  <si>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</si>
  <si>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</si>
  <si>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</si>
  <si>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</si>
  <si>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</si>
  <si>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</si>
  <si>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</si>
  <si>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</si>
  <si>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</si>
  <si>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</si>
  <si>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</si>
  <si>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</si>
  <si>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</si>
  <si>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</si>
  <si>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</si>
  <si>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</si>
  <si>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</si>
  <si>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</si>
  <si>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</si>
  <si>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</si>
  <si>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</si>
  <si>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</si>
  <si>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</si>
  <si>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</si>
  <si>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</si>
  <si>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</si>
  <si>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</si>
  <si>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</si>
  <si>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</si>
  <si>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</si>
  <si>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</si>
  <si>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</si>
  <si>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</si>
  <si>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</si>
  <si>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</si>
  <si>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</si>
  <si>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</si>
  <si>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</si>
  <si>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</si>
  <si>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</si>
  <si>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</si>
  <si>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</si>
  <si>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</si>
  <si>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</si>
  <si>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</si>
  <si>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</si>
  <si>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</si>
  <si>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</si>
  <si>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</si>
  <si>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</si>
  <si>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</si>
  <si>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</si>
  <si>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</si>
  <si>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</si>
  <si>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</si>
  <si>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</si>
  <si>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</si>
  <si>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</si>
  <si>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</si>
  <si>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</si>
  <si>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</si>
  <si>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</si>
  <si>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</si>
  <si>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</si>
  <si>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</si>
  <si>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</si>
  <si>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</si>
  <si>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</si>
  <si>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</si>
  <si>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</si>
  <si>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</si>
  <si>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</si>
  <si>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</si>
  <si>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</si>
  <si>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</si>
  <si>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</si>
  <si>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</si>
  <si>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</si>
  <si>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</si>
  <si>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</si>
  <si>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</si>
  <si>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</si>
  <si>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</si>
  <si>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</si>
  <si>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</si>
  <si>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</si>
  <si>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</si>
  <si>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</si>
  <si>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</si>
  <si>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</si>
  <si>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</si>
  <si>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</si>
  <si>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</si>
  <si>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</si>
  <si>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</si>
  <si>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</si>
  <si>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</si>
  <si>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</si>
  <si>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</si>
  <si>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</si>
  <si>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</si>
  <si>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</si>
  <si>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</si>
  <si>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</si>
  <si>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</si>
  <si>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</si>
  <si>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</si>
  <si>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</si>
  <si>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</si>
  <si>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</si>
  <si>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</si>
  <si>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</si>
  <si>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</si>
  <si>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</si>
  <si>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</si>
  <si>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</si>
  <si>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</si>
  <si>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</si>
  <si>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</si>
  <si>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</si>
  <si>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</si>
  <si>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</si>
  <si>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</si>
  <si>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</si>
  <si>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</si>
  <si>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</si>
  <si>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</si>
  <si>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</si>
  <si>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</si>
  <si>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</si>
  <si>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</si>
  <si>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</si>
  <si>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</si>
  <si>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</si>
  <si>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</si>
  <si>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</si>
  <si>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</si>
  <si>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</si>
  <si>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</si>
  <si>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</si>
  <si>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</si>
  <si>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</si>
  <si>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</si>
  <si>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</si>
  <si>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</si>
  <si>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</si>
  <si>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</si>
  <si>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</si>
  <si>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</si>
  <si>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</si>
  <si>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</si>
  <si>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</si>
  <si>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</si>
  <si>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</si>
  <si>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</si>
  <si>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</si>
  <si>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</si>
  <si>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</si>
  <si>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</si>
  <si>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</si>
  <si>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</si>
  <si>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</si>
  <si>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</si>
  <si>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</si>
  <si>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</si>
  <si>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</si>
  <si>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</si>
  <si>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</si>
  <si>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</si>
  <si>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</si>
  <si>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</si>
  <si>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</si>
  <si>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</si>
  <si>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</si>
  <si>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</si>
  <si>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</si>
  <si>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</si>
  <si>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</si>
  <si>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</si>
  <si>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</si>
  <si>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</si>
  <si>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</si>
  <si>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</si>
  <si>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</si>
  <si>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</si>
  <si>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</si>
  <si>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</si>
  <si>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</si>
  <si>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</si>
  <si>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</si>
  <si>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</si>
  <si>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</si>
  <si>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</si>
  <si>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</si>
  <si>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</si>
  <si>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</si>
  <si>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</si>
  <si>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</si>
  <si>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</si>
  <si>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</si>
  <si>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</si>
  <si>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</si>
  <si>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</si>
  <si>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</si>
  <si>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</si>
  <si>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</si>
  <si>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</si>
  <si>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</si>
  <si>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</si>
  <si>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</si>
  <si>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</si>
  <si>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</si>
  <si>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</si>
  <si>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</si>
  <si>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</si>
  <si>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</si>
  <si>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</si>
  <si>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</si>
  <si>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</si>
  <si>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</si>
  <si>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</si>
  <si>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</si>
  <si>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</si>
  <si>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</si>
  <si>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</si>
  <si>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</si>
  <si>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</si>
  <si>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</si>
  <si>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</si>
  <si>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</si>
  <si>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</si>
  <si>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</si>
  <si>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</si>
  <si>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</si>
  <si>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</si>
  <si>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</si>
  <si>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</si>
  <si>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</si>
  <si>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</si>
  <si>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</si>
  <si>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</si>
  <si>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</si>
  <si>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</si>
  <si>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</si>
  <si>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</si>
  <si>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</si>
  <si>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</si>
  <si>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</si>
  <si>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</si>
  <si>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</si>
  <si>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</si>
  <si>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</si>
  <si>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</si>
  <si>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</si>
  <si>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</si>
  <si>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</si>
  <si>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</si>
  <si>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</si>
  <si>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</si>
  <si>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</si>
  <si>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</si>
  <si>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</si>
  <si>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</si>
  <si>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</si>
  <si>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</si>
  <si>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</si>
  <si>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</si>
  <si>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</si>
  <si>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</si>
  <si>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</si>
  <si>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</si>
  <si>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</si>
  <si>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</si>
  <si>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</si>
  <si>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</si>
  <si>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</si>
  <si>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</si>
  <si>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</si>
  <si>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</si>
  <si>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</si>
  <si>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</si>
  <si>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</si>
  <si>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</si>
  <si>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</si>
  <si>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</si>
  <si>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</si>
  <si>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</si>
  <si>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</si>
  <si>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</si>
  <si>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</si>
  <si>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</si>
  <si>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</si>
  <si>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</si>
  <si>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</si>
  <si>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</si>
  <si>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</si>
  <si>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</si>
  <si>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</si>
  <si>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</si>
  <si>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</si>
  <si>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</si>
  <si>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</si>
  <si>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</si>
  <si>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</si>
  <si>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</si>
  <si>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</si>
  <si>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</si>
  <si>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</si>
  <si>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</si>
  <si>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</si>
  <si>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</si>
  <si>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</si>
  <si>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</si>
  <si>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</si>
  <si>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</si>
  <si>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</si>
  <si>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</si>
  <si>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</si>
  <si>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</si>
  <si>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</si>
  <si>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</si>
  <si>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</si>
  <si>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</si>
  <si>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</si>
  <si>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</si>
  <si>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</si>
  <si>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</si>
  <si>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</si>
  <si>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</si>
  <si>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</si>
  <si>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</si>
  <si>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</si>
  <si>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</si>
  <si>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</si>
  <si>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</si>
  <si>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</si>
  <si>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</si>
  <si>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</si>
  <si>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</si>
  <si>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</si>
  <si>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</si>
  <si>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</si>
  <si>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</si>
  <si>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</si>
  <si>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</si>
  <si>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</si>
  <si>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</si>
  <si>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</si>
  <si>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</si>
  <si>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</si>
  <si>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</si>
  <si>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</si>
  <si>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</si>
  <si>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</si>
  <si>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</si>
  <si>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</si>
  <si>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</si>
  <si>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</si>
  <si>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</si>
  <si>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</si>
  <si>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</si>
  <si>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</si>
  <si>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</si>
  <si>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</si>
  <si>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</si>
  <si>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</si>
  <si>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</si>
  <si>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</si>
  <si>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</si>
  <si>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</si>
  <si>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</si>
  <si>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</si>
  <si>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</si>
  <si>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</si>
  <si>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</si>
  <si>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</si>
  <si>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</si>
  <si>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</si>
  <si>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</si>
  <si>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</si>
  <si>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</si>
  <si>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</si>
  <si>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</si>
  <si>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</si>
  <si>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</si>
  <si>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</si>
  <si>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</si>
  <si>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</si>
  <si>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</si>
  <si>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</si>
  <si>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</si>
  <si>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</si>
  <si>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</si>
  <si>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</si>
  <si>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</si>
  <si>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</si>
  <si>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</si>
  <si>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</si>
  <si>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</si>
  <si>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</si>
  <si>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</si>
  <si>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</si>
  <si>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</si>
  <si>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</si>
  <si>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</si>
  <si>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</si>
  <si>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</si>
  <si>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</si>
  <si>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</si>
  <si>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</si>
  <si>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</si>
  <si>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</si>
  <si>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</si>
  <si>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</si>
  <si>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</si>
  <si>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</si>
  <si>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</si>
  <si>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</si>
  <si>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</si>
  <si>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</si>
  <si>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</si>
  <si>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</si>
  <si>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</si>
  <si>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</si>
  <si>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</si>
  <si>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</si>
  <si>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</si>
  <si>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</si>
  <si>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</si>
  <si>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</si>
  <si>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</si>
  <si>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</si>
  <si>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</si>
  <si>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</si>
  <si>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</si>
  <si>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</si>
  <si>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</si>
  <si>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</si>
  <si>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</si>
  <si>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</si>
  <si>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</si>
  <si>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</si>
  <si>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</si>
  <si>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</si>
  <si>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</si>
  <si>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</si>
  <si>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</si>
  <si>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</si>
  <si>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</si>
  <si>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</si>
  <si>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</si>
  <si>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</si>
  <si>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</si>
  <si>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</si>
  <si>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</si>
  <si>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</si>
  <si>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</si>
  <si>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</si>
  <si>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</si>
  <si>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</si>
  <si>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</si>
  <si>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</si>
  <si>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</si>
  <si>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</si>
  <si>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</si>
  <si>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</si>
  <si>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</si>
  <si>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</si>
  <si>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</si>
  <si>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</si>
  <si>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</si>
  <si>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</si>
  <si>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</si>
  <si>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</si>
  <si>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</si>
  <si>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</si>
  <si>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</si>
  <si>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</si>
  <si>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</si>
  <si>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</si>
  <si>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</si>
  <si>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</si>
  <si>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</si>
  <si>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</si>
  <si>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</si>
  <si>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</si>
  <si>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</si>
  <si>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</si>
  <si>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</si>
  <si>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</si>
  <si>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</si>
  <si>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</si>
  <si>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</si>
  <si>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</si>
  <si>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</si>
  <si>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</si>
  <si>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</si>
  <si>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</si>
  <si>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</si>
  <si>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</si>
  <si>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</si>
  <si>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</si>
  <si>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</si>
  <si>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</si>
  <si>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</si>
  <si>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</si>
  <si>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</si>
  <si>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</si>
  <si>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</si>
  <si>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</si>
  <si>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</si>
  <si>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</si>
  <si>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</si>
  <si>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</si>
  <si>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</si>
  <si>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</si>
  <si>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</si>
  <si>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</si>
  <si>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</si>
  <si>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</si>
  <si>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</si>
  <si>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</si>
  <si>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</si>
  <si>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</si>
  <si>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</si>
  <si>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</si>
  <si>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</si>
  <si>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</si>
  <si>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</si>
  <si>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</si>
  <si>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</si>
  <si>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</si>
  <si>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</si>
  <si>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</si>
  <si>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</si>
  <si>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</si>
  <si>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</si>
  <si>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</si>
  <si>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</si>
  <si>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</si>
  <si>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</si>
  <si>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</si>
  <si>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</si>
  <si>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</si>
  <si>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</si>
  <si>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</si>
  <si>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</si>
  <si>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</si>
  <si>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</si>
  <si>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</si>
  <si>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</si>
  <si>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</si>
  <si>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</si>
  <si>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</si>
  <si>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</si>
  <si>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</si>
  <si>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</si>
  <si>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</si>
  <si>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</si>
  <si>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</si>
  <si>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</si>
  <si>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</si>
  <si>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</si>
  <si>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</si>
  <si>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</si>
  <si>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</si>
  <si>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</si>
  <si>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</si>
  <si>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</si>
  <si>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</si>
  <si>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</si>
  <si>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</si>
  <si>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</si>
  <si>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</si>
  <si>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</si>
  <si>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</si>
  <si>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</si>
  <si>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</si>
  <si>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</si>
  <si>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</si>
  <si>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</si>
  <si>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</si>
  <si>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</si>
  <si>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</si>
  <si>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</si>
  <si>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</si>
  <si>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</si>
  <si>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</si>
  <si>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</si>
  <si>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</si>
  <si>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</si>
  <si>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</si>
  <si>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</si>
  <si>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</si>
  <si>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</si>
  <si>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</si>
  <si>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</si>
  <si>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</si>
  <si>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</si>
  <si>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</si>
  <si>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</si>
  <si>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</si>
  <si>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</si>
  <si>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</si>
  <si>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</si>
  <si>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</si>
  <si>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</si>
  <si>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</si>
  <si>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</si>
  <si>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</si>
  <si>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</si>
  <si>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</si>
  <si>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</si>
  <si>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</si>
  <si>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</si>
  <si>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</si>
  <si>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</si>
  <si>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</si>
  <si>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</si>
  <si>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</si>
  <si>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</si>
  <si>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</si>
  <si>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</si>
  <si>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</si>
  <si>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</si>
  <si>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</si>
  <si>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</si>
  <si>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</si>
  <si>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</si>
  <si>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</si>
  <si>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</si>
  <si>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</si>
  <si>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</si>
  <si>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</si>
  <si>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</si>
  <si>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</si>
  <si>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</si>
  <si>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</si>
  <si>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</si>
  <si>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</si>
  <si>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</si>
  <si>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</si>
  <si>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</si>
  <si>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</si>
  <si>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</si>
  <si>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</si>
  <si>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</si>
  <si>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</si>
  <si>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</si>
  <si>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</si>
  <si>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</si>
  <si>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</si>
  <si>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</si>
  <si>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</si>
  <si>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</si>
  <si>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</si>
  <si>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</si>
  <si>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</si>
  <si>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</si>
  <si>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</si>
  <si>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</si>
  <si>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</si>
  <si>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</si>
  <si>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</si>
  <si>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</si>
  <si>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</si>
  <si>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</si>
  <si>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</si>
  <si>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</si>
  <si>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</si>
  <si>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</si>
  <si>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</si>
  <si>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</si>
  <si>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</si>
  <si>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</si>
  <si>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</si>
  <si>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</si>
  <si>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</si>
  <si>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</si>
  <si>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</si>
  <si>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</si>
  <si>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</si>
  <si>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</si>
  <si>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</si>
  <si>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</si>
  <si>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</si>
  <si>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</si>
  <si>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</si>
  <si>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</si>
  <si>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</si>
  <si>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</si>
  <si>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</si>
  <si>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</si>
  <si>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</si>
  <si>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</si>
  <si>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</si>
  <si>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</si>
  <si>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</si>
  <si>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</si>
  <si>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</si>
  <si>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</si>
  <si>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</si>
  <si>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</si>
  <si>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</si>
  <si>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</si>
  <si>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</si>
  <si>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</si>
  <si>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</si>
  <si>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</si>
  <si>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</si>
  <si>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</si>
  <si>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</si>
  <si>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</si>
  <si>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</si>
  <si>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</si>
  <si>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</si>
  <si>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</si>
  <si>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</si>
  <si>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</si>
  <si>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</si>
  <si>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</si>
  <si>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</si>
  <si>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</si>
  <si>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</si>
  <si>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</si>
  <si>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</si>
  <si>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</si>
  <si>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</si>
  <si>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</si>
  <si>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</si>
  <si>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</si>
  <si>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</si>
  <si>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</si>
  <si>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</si>
  <si>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</si>
  <si>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</si>
  <si>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</si>
  <si>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</si>
  <si>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</si>
  <si>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</si>
  <si>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</si>
  <si>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</si>
  <si>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</si>
  <si>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</si>
  <si>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</si>
  <si>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</si>
  <si>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</si>
  <si>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</si>
  <si>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</si>
  <si>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</si>
  <si>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</si>
  <si>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</si>
  <si>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</si>
  <si>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</si>
  <si>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</si>
  <si>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</si>
  <si>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</si>
  <si>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</si>
  <si>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</si>
  <si>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</si>
  <si>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</si>
  <si>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</si>
  <si>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</si>
  <si>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</si>
  <si>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</si>
  <si>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</si>
  <si>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</si>
  <si>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</si>
  <si>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</si>
  <si>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</si>
  <si>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</si>
  <si>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</si>
  <si>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</si>
  <si>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</si>
  <si>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</si>
  <si>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</si>
  <si>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</si>
  <si>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</si>
  <si>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</si>
  <si>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</si>
  <si>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</si>
  <si>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</si>
  <si>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</si>
  <si>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</si>
  <si>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</si>
  <si>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</si>
  <si>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</si>
  <si>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</si>
  <si>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</si>
  <si>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</si>
  <si>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</si>
  <si>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</si>
  <si>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</si>
  <si>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</si>
  <si>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</si>
  <si>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</si>
  <si>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</si>
  <si>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</si>
  <si>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</si>
  <si>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</si>
  <si>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</si>
  <si>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</si>
  <si>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</si>
  <si>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</si>
  <si>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</si>
  <si>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</si>
  <si>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</si>
  <si>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</si>
  <si>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</si>
  <si>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</si>
  <si>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</si>
  <si>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</si>
  <si>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</si>
  <si>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</si>
  <si>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</si>
  <si>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</si>
  <si>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</si>
  <si>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</si>
  <si>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</si>
  <si>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</si>
  <si>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</si>
  <si>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</si>
  <si>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</si>
  <si>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</si>
  <si>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</si>
  <si>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</si>
  <si>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</si>
  <si>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</si>
  <si>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</si>
  <si>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</si>
  <si>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</si>
  <si>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</si>
  <si>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</si>
  <si>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</si>
  <si>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</si>
  <si>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</si>
  <si>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</si>
  <si>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</si>
  <si>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</si>
  <si>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</si>
  <si>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</si>
  <si>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</si>
  <si>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</si>
  <si>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</si>
  <si>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</si>
  <si>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</si>
  <si>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</si>
  <si>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</si>
  <si>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</si>
  <si>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</si>
  <si>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</si>
  <si>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</si>
  <si>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</si>
  <si>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</si>
  <si>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</si>
  <si>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</si>
  <si>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</si>
  <si>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</si>
  <si>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</si>
  <si>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</si>
  <si>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</si>
  <si>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</si>
  <si>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</si>
  <si>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</si>
  <si>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</si>
  <si>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</si>
  <si>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</si>
  <si>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</si>
  <si>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</si>
  <si>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</si>
  <si>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</si>
  <si>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</si>
  <si>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</si>
  <si>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</si>
  <si>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</si>
  <si>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</si>
  <si>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</si>
  <si>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</si>
  <si>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</si>
  <si>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</si>
  <si>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</si>
  <si>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</si>
  <si>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</si>
  <si>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</si>
  <si>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</si>
  <si>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</si>
  <si>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</si>
  <si>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</si>
  <si>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</si>
  <si>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</si>
  <si>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</si>
  <si>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</si>
  <si>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</si>
  <si>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</si>
  <si>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</si>
  <si>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</si>
  <si>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</si>
  <si>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</si>
  <si>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</si>
  <si>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</si>
  <si>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</si>
  <si>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</si>
  <si>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</si>
  <si>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</si>
  <si>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</si>
  <si>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</si>
  <si>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</si>
  <si>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</si>
  <si>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</si>
  <si>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</si>
  <si>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</si>
  <si>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</si>
  <si>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</si>
  <si>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</si>
  <si>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</si>
  <si>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</si>
  <si>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</si>
  <si>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</si>
  <si>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</si>
  <si>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</si>
  <si>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</si>
  <si>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</si>
  <si>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</si>
  <si>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</si>
  <si>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</si>
  <si>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</si>
  <si>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</si>
  <si>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</si>
  <si>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</si>
  <si>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</si>
  <si>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</si>
  <si>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</si>
  <si>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</si>
  <si>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</si>
  <si>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</si>
  <si>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</si>
  <si>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</si>
  <si>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</si>
  <si>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</si>
  <si>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</si>
  <si>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</si>
  <si>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</si>
  <si>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</si>
  <si>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</si>
  <si>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</si>
  <si>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</si>
  <si>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</si>
  <si>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</si>
  <si>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</si>
  <si>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</si>
  <si>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</si>
  <si>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</si>
  <si>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</si>
  <si>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</si>
  <si>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</si>
  <si>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</si>
  <si>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</si>
  <si>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</si>
  <si>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</si>
  <si>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</si>
  <si>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</si>
  <si>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</si>
  <si>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</si>
  <si>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</si>
  <si>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</si>
  <si>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</si>
  <si>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</si>
  <si>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</si>
  <si>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</si>
  <si>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</si>
  <si>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</si>
  <si>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</si>
  <si>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</si>
  <si>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</si>
  <si>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</si>
  <si>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</si>
  <si>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</si>
  <si>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</si>
  <si>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</si>
  <si>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</si>
  <si>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</si>
  <si>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</si>
  <si>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</si>
  <si>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</si>
  <si>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</si>
  <si>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</si>
  <si>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</si>
  <si>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</si>
  <si>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</si>
  <si>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</si>
  <si>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</si>
  <si>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</si>
  <si>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</si>
  <si>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</si>
  <si>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</si>
  <si>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</si>
  <si>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</si>
  <si>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</si>
  <si>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</si>
  <si>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</si>
  <si>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</si>
  <si>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</si>
  <si>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</si>
  <si>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</si>
  <si>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</si>
  <si>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</si>
  <si>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</si>
  <si>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</si>
  <si>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</si>
  <si>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</si>
  <si>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</si>
  <si>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</si>
  <si>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</si>
  <si>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</si>
  <si>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</si>
  <si>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</si>
  <si>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</si>
  <si>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</si>
  <si>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</si>
  <si>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</si>
  <si>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</si>
  <si>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</si>
  <si>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</si>
  <si>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</si>
  <si>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</si>
  <si>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</si>
  <si>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</si>
  <si>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</si>
  <si>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</si>
  <si>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</si>
  <si>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</si>
  <si>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</si>
  <si>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</si>
  <si>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</si>
  <si>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</si>
  <si>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</si>
  <si>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</si>
  <si>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</si>
  <si>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</si>
  <si>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</si>
  <si>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</si>
  <si>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</si>
  <si>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</si>
  <si>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</si>
  <si>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</si>
  <si>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</si>
  <si>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</si>
  <si>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</si>
  <si>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</si>
  <si>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</si>
  <si>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</si>
  <si>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</si>
  <si>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</si>
  <si>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</si>
  <si>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</si>
  <si>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</si>
  <si>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</si>
  <si>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</si>
  <si>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</si>
  <si>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</si>
  <si>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</si>
  <si>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</si>
  <si>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</si>
  <si>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</si>
  <si>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</si>
  <si>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</si>
  <si>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</si>
  <si>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</si>
  <si>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</si>
  <si>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</si>
  <si>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</si>
  <si>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</si>
  <si>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</si>
  <si>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</si>
  <si>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</si>
  <si>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</si>
  <si>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</si>
  <si>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</si>
  <si>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</si>
  <si>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</si>
  <si>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</si>
  <si>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</si>
  <si>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</si>
  <si>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</si>
  <si>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</si>
  <si>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</si>
  <si>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</si>
  <si>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</si>
  <si>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</si>
  <si>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</si>
  <si>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</si>
  <si>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</si>
  <si>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</si>
  <si>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</si>
  <si>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</si>
  <si>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</si>
  <si>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</si>
  <si>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</si>
  <si>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</si>
  <si>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</si>
  <si>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</si>
  <si>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</si>
  <si>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</si>
  <si>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</si>
  <si>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</si>
  <si>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</si>
  <si>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</si>
  <si>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</si>
  <si>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</si>
  <si>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</si>
  <si>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</si>
  <si>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</si>
  <si>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</si>
  <si>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</si>
  <si>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</si>
  <si>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</si>
  <si>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</si>
  <si>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</si>
  <si>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</si>
  <si>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</si>
  <si>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</si>
  <si>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</si>
  <si>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</si>
  <si>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</si>
  <si>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</si>
  <si>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</si>
  <si>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</si>
  <si>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</si>
  <si>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</si>
  <si>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</si>
  <si>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</si>
  <si>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</si>
  <si>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</si>
  <si>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</si>
  <si>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</si>
  <si>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</si>
  <si>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</si>
  <si>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</si>
  <si>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</si>
  <si>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</si>
  <si>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</si>
  <si>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</si>
  <si>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</si>
  <si>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</si>
  <si>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</si>
  <si>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</si>
  <si>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</si>
  <si>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</si>
  <si>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</si>
  <si>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</si>
  <si>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</si>
  <si>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</si>
  <si>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</si>
  <si>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</si>
  <si>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</si>
  <si>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</si>
  <si>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</si>
  <si>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</si>
  <si>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</si>
  <si>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</si>
  <si>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</si>
  <si>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</si>
  <si>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</si>
  <si>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</si>
  <si>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</si>
  <si>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</si>
  <si>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</si>
  <si>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</si>
  <si>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</si>
  <si>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</si>
  <si>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</si>
  <si>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</si>
  <si>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</si>
  <si>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</si>
  <si>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</si>
  <si>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</si>
  <si>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</si>
  <si>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</si>
  <si>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</si>
  <si>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</si>
  <si>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</si>
  <si>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</si>
  <si>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</si>
  <si>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</si>
  <si>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</si>
  <si>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</si>
  <si>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</si>
  <si>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</si>
  <si>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</si>
  <si>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</si>
  <si>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</si>
  <si>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</si>
  <si>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</si>
  <si>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</si>
  <si>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</si>
  <si>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</si>
  <si>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</si>
  <si>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</si>
  <si>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</si>
  <si>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</si>
  <si>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</si>
  <si>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</si>
  <si>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</si>
  <si>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</si>
  <si>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</si>
  <si>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</si>
  <si>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</si>
  <si>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</si>
  <si>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</si>
  <si>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</si>
  <si>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</si>
  <si>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</si>
  <si>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</si>
  <si>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</si>
  <si>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</si>
  <si>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</si>
  <si>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</si>
  <si>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</si>
  <si>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</si>
  <si>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</si>
  <si>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</si>
  <si>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</si>
  <si>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</si>
  <si>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</si>
  <si>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</si>
  <si>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</si>
  <si>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</si>
  <si>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</si>
  <si>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</si>
  <si>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</si>
  <si>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</si>
  <si>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</si>
  <si>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</si>
  <si>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</si>
  <si>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</si>
  <si>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</si>
  <si>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</si>
  <si>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</si>
  <si>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</si>
  <si>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</si>
  <si>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</si>
  <si>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</si>
  <si>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</si>
  <si>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</si>
  <si>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</si>
  <si>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</si>
  <si>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</si>
  <si>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</si>
  <si>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</si>
  <si>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</si>
  <si>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</si>
  <si>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</si>
  <si>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</si>
  <si>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</si>
  <si>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</si>
  <si>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</si>
  <si>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</si>
  <si>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</si>
  <si>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</si>
  <si>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</si>
  <si>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</si>
  <si>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</si>
  <si>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</si>
  <si>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</si>
  <si>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</si>
  <si>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</si>
  <si>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</si>
  <si>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</si>
  <si>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</si>
  <si>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</si>
  <si>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</si>
  <si>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</si>
  <si>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</si>
  <si>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</si>
  <si>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</si>
  <si>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</si>
  <si>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</si>
  <si>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</si>
  <si>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</si>
  <si>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</si>
  <si>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</si>
  <si>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</si>
  <si>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</si>
  <si>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</si>
  <si>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</si>
  <si>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</si>
  <si>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</si>
  <si>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</si>
  <si>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</si>
  <si>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</si>
  <si>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</si>
  <si>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</si>
  <si>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</si>
  <si>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</si>
  <si>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</si>
  <si>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</si>
  <si>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</si>
  <si>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</si>
  <si>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</si>
  <si>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</si>
  <si>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</si>
  <si>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</si>
  <si>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</si>
  <si>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</si>
  <si>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</si>
  <si>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</si>
  <si>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</si>
  <si>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</si>
  <si>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</si>
  <si>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</si>
  <si>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</si>
  <si>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</si>
  <si>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</si>
  <si>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</si>
  <si>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</si>
  <si>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</si>
  <si>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</si>
  <si>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</si>
  <si>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</si>
  <si>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</si>
  <si>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</si>
  <si>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</si>
  <si>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</si>
  <si>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</si>
  <si>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</si>
  <si>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</si>
  <si>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</si>
  <si>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</si>
  <si>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</si>
  <si>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</si>
  <si>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</si>
  <si>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</si>
  <si>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</si>
  <si>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</si>
  <si>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</si>
  <si>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</si>
  <si>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</si>
  <si>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</si>
  <si>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</si>
  <si>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</si>
  <si>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</si>
  <si>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</si>
  <si>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</si>
  <si>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</si>
  <si>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</si>
  <si>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</si>
  <si>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</si>
  <si>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</si>
  <si>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</si>
  <si>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</si>
  <si>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</si>
  <si>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</si>
  <si>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</si>
  <si>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</si>
  <si>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</si>
  <si>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</si>
  <si>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</si>
  <si>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</si>
  <si>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</si>
  <si>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</si>
  <si>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</si>
  <si>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</si>
  <si>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</si>
  <si>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</si>
  <si>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</si>
  <si>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</si>
  <si>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</si>
  <si>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</si>
  <si>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</si>
  <si>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</si>
  <si>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</si>
  <si>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</si>
  <si>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</si>
  <si>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</si>
  <si>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</si>
  <si>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</si>
  <si>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</si>
  <si>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</si>
  <si>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</si>
  <si>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</si>
  <si>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</si>
  <si>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</si>
  <si>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</si>
  <si>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</si>
  <si>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</si>
  <si>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</si>
  <si>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</si>
  <si>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</si>
  <si>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</si>
  <si>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</si>
  <si>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</si>
  <si>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</si>
  <si>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</si>
  <si>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</si>
  <si>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</si>
  <si>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</si>
  <si>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</si>
  <si>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</si>
  <si>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</si>
  <si>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</si>
  <si>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</si>
  <si>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</si>
  <si>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</si>
  <si>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</si>
  <si>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</si>
  <si>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</si>
  <si>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</si>
  <si>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</si>
  <si>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</si>
  <si>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</si>
  <si>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</si>
  <si>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</si>
  <si>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</si>
  <si>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</si>
  <si>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</si>
  <si>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</si>
  <si>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</si>
  <si>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</si>
  <si>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</si>
  <si>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</si>
  <si>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</si>
  <si>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</si>
  <si>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</si>
  <si>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</si>
  <si>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</si>
  <si>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</si>
  <si>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</si>
  <si>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</si>
  <si>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</si>
  <si>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</si>
  <si>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</si>
  <si>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</si>
  <si>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</si>
  <si>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</si>
  <si>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</si>
  <si>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</si>
  <si>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</si>
  <si>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</si>
  <si>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</si>
  <si>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</si>
  <si>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</si>
  <si>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</si>
  <si>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</si>
  <si>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</si>
  <si>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</si>
  <si>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</si>
  <si>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</si>
  <si>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</si>
  <si>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</si>
  <si>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</si>
  <si>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</si>
  <si>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</si>
  <si>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</si>
  <si>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</si>
  <si>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</si>
  <si>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</si>
  <si>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</si>
  <si>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</si>
  <si>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</si>
  <si>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</si>
  <si>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</si>
  <si>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</si>
  <si>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</si>
  <si>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</si>
  <si>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</si>
  <si>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</si>
  <si>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</si>
  <si>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</si>
  <si>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</si>
  <si>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</si>
  <si>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</si>
  <si>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</si>
  <si>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</si>
  <si>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</si>
  <si>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</si>
  <si>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</si>
  <si>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</si>
  <si>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</si>
  <si>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</si>
  <si>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</si>
  <si>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</si>
  <si>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</si>
  <si>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</si>
  <si>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</si>
  <si>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</si>
  <si>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</si>
  <si>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</si>
  <si>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</si>
  <si>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</si>
  <si>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</si>
  <si>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</si>
  <si>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</si>
  <si>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</si>
  <si>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</si>
  <si>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</si>
  <si>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</si>
  <si>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</si>
  <si>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</si>
  <si>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</si>
  <si>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</si>
  <si>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</si>
  <si>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</si>
  <si>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</si>
  <si>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</si>
  <si>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</si>
  <si>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</si>
  <si>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</si>
  <si>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</si>
  <si>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</si>
  <si>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</si>
  <si>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</si>
  <si>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</si>
  <si>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</si>
  <si>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</si>
  <si>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</si>
  <si>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</si>
  <si>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</si>
  <si>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</si>
  <si>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</si>
  <si>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</si>
  <si>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</si>
  <si>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</si>
  <si>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</si>
  <si>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</si>
  <si>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</si>
  <si>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</si>
  <si>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</si>
  <si>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</si>
  <si>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</si>
  <si>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</si>
  <si>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</si>
  <si>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</si>
  <si>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</si>
  <si>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</si>
  <si>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</si>
  <si>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</si>
  <si>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</si>
  <si>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</si>
  <si>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</si>
  <si>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</si>
  <si>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</si>
  <si>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</si>
  <si>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</si>
  <si>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</si>
  <si>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</si>
  <si>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</si>
  <si>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</si>
  <si>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</si>
  <si>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</si>
  <si>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</si>
  <si>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</si>
  <si>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</si>
  <si>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</si>
  <si>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</si>
  <si>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</si>
  <si>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</si>
  <si>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</si>
  <si>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</si>
  <si>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</si>
  <si>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</si>
  <si>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</si>
  <si>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</si>
  <si>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</si>
  <si>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</si>
  <si>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</si>
  <si>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</si>
  <si>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</si>
  <si>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</si>
  <si>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</si>
  <si>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</si>
  <si>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</si>
  <si>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</si>
  <si>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</si>
  <si>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</si>
  <si>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</si>
  <si>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</si>
  <si>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</si>
  <si>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</si>
  <si>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</si>
  <si>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</si>
  <si>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</si>
  <si>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</si>
  <si>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</si>
  <si>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</si>
  <si>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</si>
  <si>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</si>
  <si>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</si>
  <si>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</si>
  <si>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</si>
  <si>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</si>
  <si>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</si>
  <si>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</si>
  <si>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</si>
  <si>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</si>
  <si>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</si>
  <si>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</si>
  <si>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</si>
  <si>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</si>
  <si>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</si>
  <si>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</si>
  <si>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</si>
  <si>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</si>
  <si>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</si>
  <si>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</si>
  <si>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</si>
  <si>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</si>
  <si>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</si>
  <si>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</si>
  <si>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</si>
  <si>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</si>
  <si>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</si>
  <si>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</si>
  <si>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</si>
  <si>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</si>
  <si>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</si>
  <si>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</si>
  <si>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</si>
  <si>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</si>
  <si>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</si>
  <si>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</si>
  <si>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</si>
  <si>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</si>
  <si>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</si>
  <si>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</si>
  <si>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</si>
  <si>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</si>
  <si>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</si>
  <si>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</si>
  <si>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</si>
  <si>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</si>
  <si>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</si>
  <si>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</si>
  <si>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</si>
  <si>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</si>
  <si>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</si>
  <si>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</si>
  <si>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</si>
  <si>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</si>
  <si>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</si>
  <si>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</si>
  <si>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</si>
  <si>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</si>
  <si>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</si>
  <si>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</si>
  <si>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</si>
  <si>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</si>
  <si>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</si>
  <si>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</si>
  <si>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</si>
  <si>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</si>
  <si>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</si>
  <si>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</si>
  <si>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</si>
  <si>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</si>
  <si>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</si>
  <si>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</si>
  <si>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</si>
  <si>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</si>
  <si>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</si>
  <si>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</si>
  <si>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</si>
  <si>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</si>
  <si>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</si>
  <si>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</si>
  <si>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</si>
  <si>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</si>
  <si>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</si>
  <si>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</si>
  <si>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</si>
  <si>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</si>
  <si>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</si>
  <si>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</si>
  <si>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</si>
  <si>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</si>
  <si>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</si>
  <si>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</si>
  <si>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</si>
  <si>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</si>
  <si>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</si>
  <si>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</si>
  <si>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</si>
  <si>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</si>
  <si>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</si>
  <si>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</si>
  <si>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</si>
  <si>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</si>
  <si>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</si>
  <si>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</si>
  <si>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</si>
  <si>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</si>
  <si>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</si>
  <si>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</si>
  <si>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</si>
  <si>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</si>
  <si>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</si>
  <si>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</si>
  <si>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</si>
  <si>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</si>
  <si>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</si>
  <si>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</si>
  <si>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</si>
  <si>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</si>
  <si>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</si>
  <si>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</si>
  <si>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</si>
  <si>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</si>
  <si>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</si>
  <si>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</si>
  <si>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</si>
  <si>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</si>
  <si>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</si>
  <si>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</si>
  <si>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</si>
  <si>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</si>
  <si>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</si>
  <si>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</si>
  <si>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</si>
  <si>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</si>
  <si>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</si>
  <si>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</si>
  <si>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</si>
  <si>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</si>
  <si>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</si>
  <si>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</si>
  <si>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</si>
  <si>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</si>
  <si>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</si>
  <si>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</si>
  <si>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</si>
  <si>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</si>
  <si>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</si>
  <si>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</si>
  <si>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</si>
  <si>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</si>
  <si>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</si>
  <si>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</si>
  <si>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</si>
  <si>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</si>
  <si>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</si>
  <si>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</si>
  <si>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</si>
  <si>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</si>
  <si>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</si>
  <si>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</si>
  <si>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</si>
  <si>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</si>
  <si>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</si>
  <si>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</si>
  <si>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</si>
  <si>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</si>
  <si>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</si>
  <si>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</si>
  <si>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</si>
  <si>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</si>
  <si>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</si>
  <si>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</si>
  <si>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</si>
  <si>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</si>
  <si>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</si>
  <si>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</si>
  <si>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</si>
  <si>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</si>
  <si>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</si>
  <si>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</si>
  <si>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</si>
  <si>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</si>
  <si>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</si>
  <si>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</si>
  <si>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</si>
  <si>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</si>
  <si>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</si>
  <si>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</si>
  <si>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</si>
  <si>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</si>
  <si>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</si>
  <si>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</si>
  <si>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</si>
  <si>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</si>
  <si>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</si>
  <si>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</si>
  <si>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</si>
  <si>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</si>
  <si>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</si>
  <si>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</si>
  <si>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</si>
  <si>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</si>
  <si>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</si>
  <si>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</si>
  <si>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</si>
  <si>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</si>
  <si>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</si>
  <si>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</si>
  <si>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</si>
  <si>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</si>
  <si>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</si>
  <si>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</si>
  <si>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</si>
  <si>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</si>
  <si>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</si>
  <si>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</si>
  <si>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</si>
  <si>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</si>
  <si>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</si>
  <si>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</si>
  <si>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</si>
  <si>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</si>
  <si>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</si>
  <si>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</si>
  <si>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</si>
  <si>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</si>
  <si>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</si>
  <si>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</si>
  <si>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</si>
  <si>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</si>
  <si>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</si>
  <si>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</si>
  <si>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</si>
  <si>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</si>
  <si>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</si>
  <si>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</si>
  <si>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</si>
  <si>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</si>
  <si>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</si>
  <si>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</si>
  <si>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</si>
  <si>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</si>
  <si>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</si>
  <si>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</si>
  <si>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</si>
  <si>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</si>
  <si>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</si>
  <si>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</si>
  <si>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</si>
  <si>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</si>
  <si>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</si>
  <si>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</si>
  <si>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</si>
  <si>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</si>
  <si>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</si>
  <si>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</si>
  <si>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</si>
  <si>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</si>
  <si>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</si>
  <si>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</si>
  <si>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</si>
  <si>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</si>
  <si>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</si>
  <si>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</si>
  <si>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</si>
  <si>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</si>
  <si>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</si>
  <si>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</si>
  <si>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</si>
  <si>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</si>
  <si>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</si>
  <si>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</si>
  <si>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</si>
  <si>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</si>
  <si>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</si>
  <si>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</si>
  <si>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</si>
  <si>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</si>
  <si>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</si>
  <si>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</si>
  <si>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</si>
  <si>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</si>
  <si>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</si>
  <si>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</si>
  <si>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</si>
  <si>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</si>
  <si>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</si>
  <si>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</si>
  <si>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</si>
  <si>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</si>
  <si>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</si>
  <si>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</si>
  <si>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</si>
  <si>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</si>
  <si>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</si>
  <si>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</si>
  <si>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</si>
  <si>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</si>
  <si>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</si>
  <si>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</si>
  <si>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</si>
  <si>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</si>
  <si>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</si>
  <si>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</si>
  <si>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</si>
  <si>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</si>
  <si>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</si>
  <si>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</si>
  <si>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</si>
  <si>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</si>
  <si>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</si>
  <si>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</si>
  <si>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</si>
  <si>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</si>
  <si>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</si>
  <si>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</si>
  <si>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</si>
  <si>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</si>
  <si>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</si>
  <si>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</si>
  <si>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</si>
  <si>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</si>
  <si>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</si>
  <si>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</si>
  <si>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</si>
  <si>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</si>
  <si>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</si>
  <si>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</si>
  <si>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</si>
  <si>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</si>
  <si>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</si>
  <si>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</si>
  <si>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</si>
  <si>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</si>
  <si>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</si>
  <si>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</si>
  <si>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</si>
  <si>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</si>
  <si>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</si>
  <si>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</si>
  <si>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</si>
  <si>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</si>
  <si>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</si>
  <si>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</si>
  <si>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</si>
  <si>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</si>
  <si>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</si>
  <si>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</si>
  <si>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</si>
  <si>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</si>
  <si>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</si>
  <si>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</si>
  <si>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</si>
  <si>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</si>
  <si>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</si>
  <si>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</si>
  <si>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</si>
  <si>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</si>
  <si>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</si>
  <si>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</si>
  <si>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</si>
  <si>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</si>
  <si>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</si>
  <si>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</si>
  <si>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</si>
  <si>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</si>
  <si>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</si>
  <si>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</si>
  <si>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</si>
  <si>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</si>
  <si>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</si>
  <si>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</si>
  <si>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</si>
  <si>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</si>
  <si>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</si>
  <si>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</si>
  <si>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</si>
  <si>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</si>
  <si>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</si>
  <si>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</si>
  <si>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</si>
  <si>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</si>
  <si>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</si>
  <si>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</si>
  <si>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</si>
  <si>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</si>
  <si>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</si>
  <si>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</si>
  <si>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</si>
  <si>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</si>
  <si>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</si>
  <si>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</si>
  <si>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</si>
  <si>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</si>
  <si>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</si>
  <si>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</si>
  <si>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</si>
  <si>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</si>
  <si>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</si>
  <si>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</si>
  <si>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</si>
  <si>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</si>
  <si>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</si>
  <si>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</si>
  <si>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</si>
  <si>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</si>
  <si>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</si>
  <si>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</si>
  <si>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</si>
  <si>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</si>
  <si>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</si>
  <si>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</si>
  <si>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</si>
  <si>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</si>
  <si>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</si>
  <si>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</si>
  <si>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</si>
  <si>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</si>
  <si>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</si>
  <si>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</si>
  <si>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</si>
  <si>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</si>
  <si>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</si>
  <si>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</si>
  <si>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</si>
  <si>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</si>
  <si>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</si>
  <si>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</si>
  <si>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</si>
  <si>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</si>
  <si>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</si>
  <si>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</si>
  <si>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</si>
  <si>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</si>
  <si>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</si>
  <si>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</si>
  <si>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</si>
  <si>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</si>
  <si>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</si>
  <si>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</si>
  <si>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</si>
  <si>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</si>
  <si>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</si>
  <si>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</si>
  <si>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</si>
  <si>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</si>
  <si>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</si>
  <si>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</si>
  <si>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</si>
  <si>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</si>
  <si>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</si>
  <si>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</si>
  <si>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</si>
  <si>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</si>
  <si>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</si>
  <si>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</si>
  <si>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</si>
  <si>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</si>
  <si>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</si>
  <si>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</si>
  <si>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</si>
  <si>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</si>
  <si>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</si>
  <si>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</si>
  <si>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</si>
  <si>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</si>
  <si>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</si>
  <si>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</si>
  <si>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</si>
  <si>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</si>
  <si>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</si>
  <si>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</si>
  <si>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</si>
  <si>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</si>
  <si>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</si>
  <si>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</si>
  <si>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</si>
  <si>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</si>
  <si>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</si>
  <si>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</si>
  <si>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</si>
  <si>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</si>
  <si>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</si>
  <si>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</si>
  <si>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</si>
  <si>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</si>
  <si>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</si>
  <si>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</si>
  <si>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</si>
  <si>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</si>
  <si>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</si>
  <si>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</si>
  <si>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</si>
  <si>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</si>
  <si>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</si>
  <si>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</si>
  <si>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</si>
  <si>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</si>
  <si>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</si>
  <si>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</si>
  <si>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</si>
  <si>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</si>
  <si>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</si>
  <si>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</si>
  <si>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</si>
  <si>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</si>
  <si>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</si>
  <si>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</si>
  <si>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</si>
  <si>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</si>
  <si>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</si>
  <si>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</si>
  <si>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</si>
  <si>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</si>
  <si>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</si>
  <si>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</si>
  <si>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</si>
  <si>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</si>
  <si>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</si>
  <si>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</si>
  <si>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</si>
  <si>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</si>
  <si>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</si>
  <si>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</si>
  <si>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</si>
  <si>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</si>
  <si>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</si>
  <si>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</si>
  <si>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</si>
  <si>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</si>
  <si>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</si>
  <si>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</si>
  <si>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</si>
  <si>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</si>
  <si>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</si>
  <si>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</si>
  <si>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</si>
  <si>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</si>
  <si>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</si>
  <si>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</si>
  <si>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</si>
  <si>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</si>
  <si>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</si>
  <si>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</si>
  <si>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</si>
  <si>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</si>
  <si>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</si>
  <si>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</si>
  <si>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</si>
  <si>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</si>
  <si>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</si>
  <si>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</si>
  <si>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</si>
  <si>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</si>
  <si>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</si>
  <si>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</si>
  <si>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</si>
  <si>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</si>
  <si>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</si>
  <si>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</si>
  <si>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</si>
  <si>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</si>
  <si>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</si>
  <si>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</si>
  <si>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</si>
  <si>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</si>
  <si>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</si>
  <si>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</si>
  <si>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</si>
  <si>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</si>
  <si>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</si>
  <si>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</si>
  <si>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</si>
  <si>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</si>
  <si>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</si>
  <si>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</si>
  <si>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</si>
  <si>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</si>
  <si>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</si>
  <si>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</si>
  <si>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</si>
  <si>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</si>
  <si>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</si>
  <si>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</si>
  <si>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</si>
  <si>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</si>
  <si>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</si>
  <si>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</si>
  <si>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</si>
  <si>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</si>
  <si>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</si>
  <si>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</si>
  <si>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</si>
  <si>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</si>
  <si>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</si>
  <si>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</si>
  <si>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</si>
  <si>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</si>
  <si>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</si>
  <si>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</si>
  <si>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</si>
  <si>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</si>
  <si>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</si>
  <si>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</si>
  <si>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</si>
  <si>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</si>
  <si>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</si>
  <si>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</si>
  <si>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</si>
  <si>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</si>
  <si>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</si>
  <si>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</si>
  <si>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</si>
  <si>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</si>
  <si>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</si>
  <si>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</si>
  <si>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</si>
  <si>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</si>
  <si>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</si>
  <si>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</si>
  <si>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</si>
  <si>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</si>
  <si>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</si>
  <si>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</si>
  <si>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</si>
  <si>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</si>
  <si>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</si>
  <si>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</si>
  <si>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</si>
  <si>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</si>
  <si>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</si>
  <si>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</si>
  <si>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</si>
  <si>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</si>
  <si>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</si>
  <si>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</si>
  <si>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</si>
  <si>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</si>
  <si>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</si>
  <si>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</si>
  <si>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</si>
  <si>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</si>
  <si>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</si>
  <si>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</si>
  <si>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</si>
  <si>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</si>
  <si>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</si>
  <si>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</si>
  <si>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</si>
  <si>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</si>
  <si>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</si>
  <si>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</si>
  <si>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</si>
  <si>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</si>
  <si>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</si>
  <si>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</si>
  <si>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</si>
  <si>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</si>
  <si>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</si>
  <si>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</si>
  <si>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</si>
  <si>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</si>
  <si>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</si>
  <si>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</si>
  <si>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</si>
  <si>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</si>
  <si>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</si>
  <si>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</si>
  <si>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</si>
  <si>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</si>
  <si>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</si>
  <si>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</si>
  <si>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</si>
  <si>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</si>
  <si>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</si>
  <si>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</si>
  <si>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</si>
  <si>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</si>
  <si>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</si>
  <si>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</si>
  <si>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</si>
  <si>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</si>
  <si>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</si>
  <si>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</si>
  <si>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</si>
  <si>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</si>
  <si>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</si>
  <si>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</si>
  <si>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</si>
  <si>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</si>
  <si>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</si>
  <si>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</si>
  <si>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</si>
  <si>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</si>
  <si>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</si>
  <si>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</si>
  <si>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</si>
  <si>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</si>
  <si>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</si>
  <si>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</si>
  <si>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</si>
  <si>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</si>
  <si>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</si>
  <si>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</si>
  <si>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</si>
  <si>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</si>
  <si>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</si>
  <si>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</si>
  <si>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</si>
  <si>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</si>
  <si>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</si>
  <si>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</si>
  <si>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</si>
  <si>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</si>
  <si>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</si>
  <si>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</si>
  <si>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</si>
  <si>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</si>
  <si>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</si>
  <si>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</si>
  <si>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</si>
  <si>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</si>
  <si>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</si>
  <si>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</si>
  <si>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</si>
  <si>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</si>
  <si>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</si>
  <si>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</si>
  <si>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</si>
  <si>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</si>
  <si>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</si>
  <si>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</si>
  <si>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</si>
  <si>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</si>
  <si>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</si>
  <si>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</si>
  <si>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</si>
  <si>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</si>
  <si>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</si>
  <si>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</si>
  <si>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</si>
  <si>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</si>
  <si>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</si>
  <si>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</si>
  <si>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</si>
  <si>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</si>
  <si>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</si>
  <si>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</si>
  <si>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</si>
  <si>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</si>
  <si>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</si>
  <si>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</si>
  <si>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</si>
  <si>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</si>
  <si>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</si>
  <si>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</si>
  <si>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</si>
  <si>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</si>
  <si>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</si>
  <si>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</si>
  <si>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</si>
  <si>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</si>
  <si>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</si>
  <si>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</si>
  <si>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</si>
  <si>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</si>
  <si>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</si>
  <si>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</si>
  <si>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</si>
  <si>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</si>
  <si>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</si>
  <si>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</si>
  <si>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</si>
  <si>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</si>
  <si>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</si>
  <si>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</si>
  <si>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</si>
  <si>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</si>
  <si>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</si>
  <si>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</si>
  <si>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</si>
  <si>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</si>
  <si>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</si>
  <si>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</si>
  <si>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</si>
  <si>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</si>
  <si>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</si>
  <si>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</si>
  <si>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</si>
  <si>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</si>
  <si>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</si>
  <si>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</si>
  <si>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</si>
  <si>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</si>
  <si>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</si>
  <si>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</si>
  <si>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</si>
  <si>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</si>
  <si>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</si>
  <si>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</si>
  <si>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</si>
  <si>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</si>
  <si>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</si>
  <si>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</si>
  <si>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</si>
  <si>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</si>
  <si>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</si>
  <si>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</si>
  <si>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</si>
  <si>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</si>
  <si>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</si>
  <si>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</si>
  <si>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</si>
  <si>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</si>
  <si>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</si>
  <si>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</si>
  <si>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</si>
  <si>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</si>
  <si>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</si>
  <si>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</si>
  <si>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</si>
  <si>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</si>
  <si>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</si>
  <si>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</si>
  <si>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</si>
  <si>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</si>
  <si>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</si>
  <si>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</si>
  <si>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</si>
  <si>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</si>
  <si>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</si>
  <si>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</si>
  <si>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</si>
  <si>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</si>
  <si>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</si>
  <si>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</si>
  <si>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</si>
  <si>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</si>
  <si>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</si>
  <si>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</si>
  <si>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</si>
  <si>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</si>
  <si>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</si>
  <si>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</si>
  <si>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</si>
  <si>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</si>
  <si>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</si>
  <si>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</si>
  <si>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</si>
  <si>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</si>
  <si>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</si>
  <si>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</si>
  <si>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</si>
  <si>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</si>
  <si>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</si>
  <si>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</si>
  <si>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</si>
  <si>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</si>
  <si>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</si>
  <si>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</si>
  <si>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</si>
  <si>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</si>
  <si>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</si>
  <si>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</si>
  <si>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</si>
  <si>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</si>
  <si>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</si>
  <si>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</si>
  <si>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</si>
  <si>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</si>
  <si>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</si>
  <si>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</si>
  <si>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</si>
  <si>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</si>
  <si>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</si>
  <si>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</si>
  <si>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</si>
  <si>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</si>
  <si>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</si>
  <si>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</si>
  <si>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</si>
  <si>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</si>
  <si>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</si>
  <si>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</si>
  <si>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</si>
  <si>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</si>
  <si>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</si>
  <si>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</si>
  <si>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</si>
  <si>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</si>
  <si>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</si>
  <si>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</si>
  <si>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</si>
  <si>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</si>
  <si>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</si>
  <si>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</si>
  <si>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</si>
  <si>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</si>
  <si>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</si>
  <si>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</si>
  <si>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</si>
  <si>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</si>
  <si>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</si>
  <si>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</si>
  <si>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</si>
  <si>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</si>
  <si>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</si>
  <si>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</si>
  <si>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</si>
  <si>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</si>
  <si>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</si>
  <si>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</si>
  <si>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</si>
  <si>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</si>
  <si>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</si>
  <si>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</si>
  <si>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</si>
  <si>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</si>
  <si>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</si>
  <si>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</si>
  <si>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</si>
  <si>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</si>
  <si>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</si>
  <si>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</si>
  <si>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</si>
  <si>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</si>
  <si>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</si>
  <si>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</si>
  <si>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</si>
  <si>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</si>
  <si>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</si>
  <si>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</si>
  <si>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</si>
  <si>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</si>
  <si>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</si>
  <si>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</si>
  <si>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</si>
  <si>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</si>
  <si>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</si>
  <si>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</si>
  <si>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</si>
  <si>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</si>
  <si>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</si>
  <si>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</si>
  <si>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</si>
  <si>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</si>
  <si>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</si>
  <si>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</si>
  <si>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</si>
  <si>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</si>
  <si>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</si>
  <si>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</si>
  <si>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</si>
  <si>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</si>
  <si>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</si>
  <si>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</si>
  <si>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</si>
  <si>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</si>
  <si>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</si>
  <si>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</si>
  <si>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</si>
  <si>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</si>
  <si>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</si>
  <si>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</si>
  <si>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</si>
  <si>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</si>
  <si>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</si>
  <si>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</si>
  <si>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</si>
  <si>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</si>
  <si>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</si>
  <si>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</si>
  <si>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</si>
  <si>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</si>
  <si>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</si>
  <si>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</si>
  <si>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</si>
  <si>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</si>
  <si>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</si>
  <si>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</si>
  <si>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</si>
  <si>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</si>
  <si>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</si>
  <si>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</si>
  <si>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</si>
  <si>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</si>
  <si>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</si>
  <si>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</si>
  <si>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</si>
  <si>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</si>
  <si>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</si>
  <si>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</si>
  <si>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</si>
  <si>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</si>
  <si>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</si>
  <si>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</si>
  <si>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</si>
  <si>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</si>
  <si>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</si>
  <si>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</si>
  <si>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</si>
  <si>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</si>
  <si>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</si>
  <si>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</si>
  <si>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</si>
  <si>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</si>
  <si>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</si>
  <si>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</si>
  <si>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</si>
  <si>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</si>
  <si>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</si>
  <si>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</si>
  <si>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</si>
  <si>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</si>
  <si>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</si>
  <si>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</si>
  <si>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</si>
  <si>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</si>
  <si>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</si>
  <si>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</si>
  <si>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</si>
  <si>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</si>
  <si>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</si>
  <si>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</si>
  <si>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</si>
  <si>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</si>
  <si>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</si>
  <si>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</si>
  <si>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</si>
  <si>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</si>
  <si>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</si>
  <si>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</si>
  <si>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</si>
  <si>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</si>
  <si>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</si>
  <si>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</si>
  <si>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</si>
  <si>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</si>
  <si>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</si>
  <si>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</si>
  <si>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</si>
  <si>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</si>
  <si>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</si>
  <si>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</si>
  <si>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</si>
  <si>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</si>
  <si>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</si>
  <si>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</si>
  <si>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</si>
  <si>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</si>
  <si>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</si>
  <si>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</si>
  <si>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</si>
  <si>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</si>
  <si>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</si>
  <si>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</si>
  <si>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</si>
  <si>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</si>
  <si>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</si>
  <si>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</si>
  <si>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</si>
  <si>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</si>
  <si>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</si>
  <si>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</si>
  <si>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</si>
  <si>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</si>
  <si>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</si>
  <si>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</si>
  <si>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</si>
  <si>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</si>
  <si>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</si>
  <si>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</si>
  <si>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</si>
  <si>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</si>
  <si>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</si>
  <si>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</si>
  <si>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</si>
  <si>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</si>
  <si>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</si>
  <si>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</si>
  <si>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</si>
  <si>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</si>
  <si>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</si>
  <si>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</si>
  <si>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</si>
  <si>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</si>
  <si>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</si>
  <si>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</si>
  <si>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</si>
  <si>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</si>
  <si>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</si>
  <si>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</si>
  <si>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</si>
  <si>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</si>
  <si>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</si>
  <si>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</si>
  <si>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</si>
  <si>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</si>
  <si>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</si>
  <si>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</si>
  <si>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</si>
  <si>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</si>
  <si>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</si>
  <si>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</si>
  <si>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</si>
  <si>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</si>
  <si>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</si>
  <si>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</si>
  <si>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</si>
  <si>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</si>
  <si>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</si>
  <si>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</si>
  <si>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</si>
  <si>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</si>
  <si>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</si>
  <si>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</si>
  <si>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</si>
  <si>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</si>
  <si>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</si>
  <si>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</si>
  <si>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</si>
  <si>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</si>
  <si>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</si>
  <si>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</si>
  <si>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</si>
  <si>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</si>
  <si>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</si>
  <si>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</si>
  <si>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</si>
  <si>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</si>
  <si>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</si>
  <si>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</si>
  <si>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</si>
  <si>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</si>
  <si>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</si>
  <si>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</si>
  <si>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</si>
  <si>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</si>
  <si>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</si>
  <si>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</si>
  <si>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</si>
  <si>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</si>
  <si>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</si>
  <si>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</si>
  <si>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</si>
  <si>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</si>
  <si>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</si>
  <si>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</si>
  <si>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</si>
  <si>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</si>
  <si>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</si>
  <si>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</si>
  <si>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</si>
  <si>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</si>
  <si>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</si>
  <si>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</si>
  <si>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</si>
  <si>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</si>
  <si>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</si>
  <si>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</si>
  <si>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</si>
  <si>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</si>
  <si>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</si>
  <si>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</si>
  <si>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</si>
  <si>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</si>
  <si>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</si>
  <si>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</si>
  <si>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</si>
  <si>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</si>
  <si>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</si>
  <si>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</si>
  <si>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</si>
  <si>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</si>
  <si>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</si>
  <si>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</si>
  <si>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</si>
  <si>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</si>
  <si>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</si>
  <si>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</si>
  <si>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</si>
  <si>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</si>
  <si>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</si>
  <si>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</si>
  <si>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</si>
  <si>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</si>
  <si>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</si>
  <si>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</si>
  <si>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</si>
  <si>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</si>
  <si>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</si>
  <si>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</si>
  <si>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</si>
  <si>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</si>
  <si>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</si>
  <si>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</si>
  <si>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</si>
  <si>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</si>
  <si>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</si>
  <si>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</si>
  <si>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</si>
  <si>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</si>
  <si>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</si>
  <si>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</si>
  <si>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</si>
  <si>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</si>
  <si>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</si>
  <si>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</si>
  <si>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</si>
  <si>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</si>
  <si>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</si>
  <si>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</si>
  <si>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</si>
  <si>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</si>
  <si>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</si>
  <si>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</si>
  <si>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</si>
  <si>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</si>
  <si>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</si>
  <si>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</si>
  <si>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</si>
  <si>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</si>
  <si>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</si>
  <si>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</si>
  <si>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</si>
  <si>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</si>
  <si>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</si>
  <si>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</si>
  <si>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</si>
  <si>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</si>
  <si>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</si>
  <si>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</si>
  <si>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</si>
  <si>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</si>
  <si>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</si>
  <si>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</si>
  <si>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</si>
  <si>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</si>
  <si>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</si>
  <si>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</si>
  <si>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</si>
  <si>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</si>
  <si>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</si>
  <si>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</si>
  <si>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</si>
  <si>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</si>
  <si>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</si>
  <si>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</si>
  <si>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</si>
  <si>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</si>
  <si>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</si>
  <si>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</si>
  <si>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</si>
  <si>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</si>
  <si>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</si>
  <si>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</si>
  <si>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</si>
  <si>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</si>
  <si>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</si>
  <si>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</si>
  <si>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</si>
  <si>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</si>
  <si>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</si>
  <si>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</si>
  <si>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</si>
  <si>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</si>
  <si>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</si>
  <si>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</si>
  <si>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</si>
  <si>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</si>
  <si>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</si>
  <si>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</si>
  <si>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</si>
  <si>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</si>
  <si>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</si>
  <si>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</si>
  <si>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</si>
  <si>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</si>
  <si>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</si>
  <si>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</si>
  <si>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</si>
  <si>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</si>
  <si>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</si>
  <si>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</si>
  <si>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</si>
  <si>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</si>
  <si>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</si>
  <si>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</si>
  <si>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</si>
  <si>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</si>
  <si>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</si>
  <si>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</si>
  <si>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</si>
  <si>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</si>
  <si>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</si>
  <si>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</si>
  <si>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</si>
  <si>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</si>
  <si>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</si>
  <si>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</si>
  <si>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</si>
  <si>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</si>
  <si>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</si>
  <si>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</si>
  <si>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</si>
  <si>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</si>
  <si>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</si>
  <si>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</si>
  <si>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</si>
  <si>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</si>
  <si>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</si>
  <si>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</si>
  <si>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</si>
  <si>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</si>
  <si>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</si>
  <si>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</si>
  <si>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</si>
  <si>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</si>
  <si>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</si>
  <si>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</si>
  <si>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</si>
  <si>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</si>
  <si>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</si>
  <si>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</si>
  <si>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</si>
  <si>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</si>
  <si>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</si>
  <si>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</si>
  <si>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</si>
  <si>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</si>
  <si>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</si>
  <si>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</si>
  <si>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</si>
  <si>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</si>
  <si>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</si>
  <si>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</si>
  <si>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</si>
  <si>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</si>
  <si>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</si>
  <si>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</si>
  <si>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</si>
  <si>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</si>
  <si>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</si>
  <si>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</si>
  <si>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</si>
  <si>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</si>
  <si>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</si>
  <si>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</si>
  <si>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</si>
  <si>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</si>
  <si>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</si>
  <si>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</si>
  <si>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</si>
  <si>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</si>
  <si>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</si>
  <si>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</si>
  <si>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</si>
  <si>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</si>
  <si>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</si>
  <si>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</si>
  <si>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</si>
  <si>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</si>
  <si>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</si>
  <si>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</si>
  <si>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</si>
  <si>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</si>
  <si>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</si>
  <si>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</si>
  <si>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</si>
  <si>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</si>
  <si>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</si>
  <si>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</si>
  <si>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</si>
  <si>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</si>
  <si>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</si>
  <si>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</si>
  <si>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</si>
  <si>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</si>
  <si>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</si>
  <si>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</si>
  <si>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</si>
  <si>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</si>
  <si>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</si>
  <si>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</si>
  <si>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</si>
  <si>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</si>
  <si>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</si>
  <si>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</si>
  <si>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</si>
  <si>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</si>
  <si>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</si>
  <si>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</si>
  <si>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</si>
  <si>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</si>
  <si>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</si>
  <si>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</si>
  <si>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</si>
  <si>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</si>
  <si>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</si>
  <si>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</si>
  <si>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</si>
  <si>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</si>
  <si>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</si>
  <si>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</si>
  <si>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</si>
  <si>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</si>
  <si>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</si>
  <si>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</si>
  <si>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</si>
  <si>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</si>
  <si>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</si>
  <si>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</si>
  <si>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</si>
  <si>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</si>
  <si>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</si>
  <si>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</si>
  <si>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</si>
  <si>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</si>
  <si>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</si>
  <si>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</si>
  <si>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</si>
  <si>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</si>
  <si>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</si>
  <si>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</si>
  <si>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</si>
  <si>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</si>
  <si>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</si>
  <si>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</si>
  <si>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</si>
  <si>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</si>
  <si>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</si>
  <si>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</si>
  <si>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</si>
  <si>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</si>
  <si>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</si>
  <si>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</si>
  <si>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</si>
  <si>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</si>
  <si>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</si>
  <si>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</si>
  <si>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</si>
  <si>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</si>
  <si>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</si>
  <si>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</si>
  <si>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</si>
  <si>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</si>
  <si>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</si>
  <si>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</si>
  <si>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</si>
  <si>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</si>
  <si>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</si>
  <si>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</si>
  <si>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</si>
  <si>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</si>
  <si>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</si>
  <si>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</si>
  <si>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</si>
  <si>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</si>
  <si>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</si>
  <si>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</si>
  <si>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</si>
  <si>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</si>
  <si>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</si>
  <si>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</si>
  <si>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</si>
  <si>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</si>
  <si>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</si>
  <si>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</si>
  <si>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</si>
  <si>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</si>
  <si>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</si>
  <si>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</si>
  <si>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</si>
  <si>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</si>
  <si>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</si>
  <si>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</si>
  <si>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</si>
  <si>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</si>
  <si>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</si>
  <si>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</si>
  <si>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</si>
  <si>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</si>
  <si>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</si>
  <si>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</si>
  <si>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</si>
  <si>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</si>
  <si>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</si>
  <si>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</si>
  <si>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</si>
  <si>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</si>
  <si>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</si>
  <si>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</si>
  <si>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</si>
  <si>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</si>
  <si>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</si>
  <si>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</si>
  <si>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</si>
  <si>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</si>
  <si>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</si>
  <si>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</si>
  <si>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</si>
  <si>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</si>
  <si>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</si>
  <si>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</si>
  <si>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</si>
  <si>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</si>
  <si>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</si>
  <si>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</si>
  <si>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</si>
  <si>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</si>
  <si>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</si>
  <si>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</si>
  <si>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</si>
  <si>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</si>
  <si>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</si>
  <si>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</si>
  <si>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</si>
  <si>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</si>
  <si>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</si>
  <si>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</si>
  <si>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</si>
  <si>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</si>
  <si>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</si>
  <si>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</si>
  <si>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</si>
  <si>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</si>
  <si>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</si>
  <si>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</si>
  <si>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</si>
  <si>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</si>
  <si>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</si>
  <si>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</si>
  <si>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</si>
  <si>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</si>
  <si>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</si>
  <si>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</si>
  <si>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</si>
  <si>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</si>
  <si>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</si>
  <si>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</si>
  <si>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</si>
  <si>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</si>
  <si>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</si>
  <si>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</si>
  <si>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</si>
  <si>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</si>
  <si>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</si>
  <si>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</si>
  <si>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</si>
  <si>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</si>
  <si>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</si>
  <si>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</si>
  <si>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</si>
  <si>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</si>
  <si>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</si>
  <si>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</si>
  <si>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</si>
  <si>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</si>
  <si>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</si>
  <si>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</si>
  <si>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</si>
  <si>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</si>
  <si>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</si>
  <si>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</si>
  <si>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</si>
  <si>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</si>
  <si>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</si>
  <si>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</si>
  <si>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</si>
  <si>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</si>
  <si>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</si>
  <si>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</si>
  <si>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</si>
  <si>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</si>
  <si>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</si>
  <si>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</si>
  <si>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</si>
  <si>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</si>
  <si>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</si>
  <si>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</si>
  <si>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</si>
  <si>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</si>
  <si>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</si>
  <si>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</si>
  <si>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</si>
  <si>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</si>
  <si>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</si>
  <si>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</si>
  <si>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</si>
  <si>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</si>
  <si>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</si>
  <si>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</si>
  <si>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</si>
  <si>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</si>
  <si>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</si>
  <si>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</si>
  <si>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</si>
  <si>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</si>
  <si>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</si>
  <si>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</si>
  <si>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</si>
  <si>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</si>
  <si>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</si>
  <si>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</si>
  <si>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</si>
  <si>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</si>
  <si>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</si>
  <si>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</si>
  <si>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</si>
  <si>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</si>
  <si>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</si>
  <si>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</si>
  <si>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</si>
  <si>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</si>
  <si>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</si>
  <si>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</si>
  <si>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</si>
  <si>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</si>
  <si>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</si>
  <si>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</si>
  <si>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</si>
  <si>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</si>
  <si>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</si>
  <si>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</si>
  <si>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</si>
  <si>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</si>
  <si>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</si>
  <si>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</si>
  <si>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</si>
  <si>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</si>
  <si>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</si>
  <si>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</si>
  <si>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</si>
  <si>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</si>
  <si>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</si>
  <si>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</si>
  <si>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</si>
  <si>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</si>
  <si>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</si>
  <si>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</si>
  <si>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</si>
  <si>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</si>
  <si>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</si>
  <si>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</si>
  <si>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</si>
  <si>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</si>
  <si>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</si>
  <si>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</si>
  <si>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</si>
  <si>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</si>
  <si>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</si>
  <si>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</si>
  <si>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</si>
  <si>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</si>
  <si>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</si>
  <si>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</si>
  <si>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</si>
  <si>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</si>
  <si>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</si>
  <si>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</si>
  <si>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</si>
  <si>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</si>
  <si>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</si>
  <si>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</si>
  <si>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</si>
  <si>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</si>
  <si>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</si>
  <si>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</si>
  <si>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</si>
  <si>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</si>
  <si>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</si>
  <si>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</si>
  <si>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</si>
  <si>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</si>
  <si>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</si>
  <si>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</si>
  <si>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</si>
  <si>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</si>
  <si>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</si>
  <si>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</si>
  <si>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</si>
  <si>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</si>
  <si>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</si>
  <si>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</si>
  <si>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</si>
  <si>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</si>
  <si>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</si>
  <si>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</si>
  <si>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</si>
  <si>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</si>
  <si>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</si>
  <si>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</si>
  <si>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</si>
  <si>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</si>
  <si>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</si>
  <si>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</si>
  <si>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</si>
  <si>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</si>
  <si>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</si>
  <si>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</si>
  <si>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</si>
  <si>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</si>
  <si>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</si>
  <si>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</si>
  <si>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</si>
  <si>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</si>
  <si>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</si>
  <si>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</si>
  <si>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</si>
  <si>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</si>
  <si>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</si>
  <si>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</si>
  <si>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</si>
  <si>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</si>
  <si>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</si>
  <si>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</si>
  <si>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</si>
  <si>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</si>
  <si>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</si>
  <si>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</si>
  <si>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</si>
  <si>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</si>
  <si>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</si>
  <si>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</si>
  <si>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</si>
  <si>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</si>
  <si>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</si>
  <si>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</si>
  <si>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</si>
  <si>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</si>
  <si>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</si>
  <si>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</si>
  <si>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</si>
  <si>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</si>
  <si>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</si>
  <si>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</si>
  <si>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</si>
  <si>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</si>
  <si>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</si>
  <si>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</si>
  <si>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</si>
  <si>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</si>
  <si>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</si>
  <si>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</si>
  <si>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</si>
  <si>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</si>
  <si>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</si>
  <si>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</si>
  <si>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</si>
  <si>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</si>
  <si>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</si>
  <si>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</si>
  <si>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</si>
  <si>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</si>
  <si>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</si>
  <si>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</si>
  <si>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</si>
  <si>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</si>
  <si>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</si>
  <si>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</si>
  <si>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</si>
  <si>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</si>
  <si>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</si>
  <si>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</si>
  <si>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</si>
  <si>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</si>
  <si>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</si>
  <si>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</si>
  <si>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</si>
  <si>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</si>
  <si>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</si>
  <si>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</si>
  <si>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</si>
  <si>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</si>
  <si>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</si>
  <si>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</si>
  <si>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</si>
  <si>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</si>
  <si>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</si>
  <si>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</si>
  <si>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</si>
  <si>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</si>
  <si>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</si>
  <si>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</si>
  <si>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</si>
  <si>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</si>
  <si>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</si>
  <si>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</si>
  <si>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</si>
  <si>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</si>
  <si>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</si>
  <si>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</si>
  <si>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</si>
  <si>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</si>
  <si>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</si>
  <si>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</si>
  <si>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</si>
  <si>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</si>
  <si>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</si>
  <si>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</si>
  <si>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</si>
  <si>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</si>
  <si>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</si>
  <si>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</si>
  <si>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</si>
  <si>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</si>
  <si>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</si>
  <si>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</si>
  <si>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</si>
  <si>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</si>
  <si>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</si>
  <si>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</si>
  <si>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</si>
  <si>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</si>
  <si>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</si>
  <si>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</si>
  <si>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</si>
  <si>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</si>
  <si>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</si>
  <si>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</si>
  <si>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</si>
  <si>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</si>
  <si>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</si>
  <si>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</si>
  <si>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</si>
  <si>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</si>
  <si>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</si>
  <si>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</si>
  <si>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</si>
  <si>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</si>
  <si>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</si>
  <si>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</si>
  <si>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</si>
  <si>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</si>
  <si>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</si>
  <si>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</si>
  <si>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</si>
  <si>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</si>
  <si>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</si>
  <si>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</si>
  <si>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</si>
  <si>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</si>
  <si>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</si>
  <si>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</si>
  <si>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</si>
  <si>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</si>
  <si>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</si>
  <si>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</si>
  <si>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</si>
  <si>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</si>
  <si>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</si>
  <si>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</si>
  <si>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</si>
  <si>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</si>
  <si>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</si>
  <si>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</si>
  <si>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</si>
  <si>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</si>
  <si>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</si>
  <si>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</si>
  <si>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</si>
  <si>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</si>
  <si>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</si>
  <si>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</si>
  <si>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</si>
  <si>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</si>
  <si>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</si>
  <si>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</si>
  <si>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</si>
  <si>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</si>
  <si>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</si>
  <si>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</si>
  <si>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</si>
  <si>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</si>
  <si>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</si>
  <si>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</si>
  <si>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</si>
  <si>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</si>
  <si>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</si>
  <si>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</si>
  <si>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</si>
  <si>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</si>
  <si>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</si>
  <si>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</si>
  <si>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</si>
  <si>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</si>
  <si>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</si>
  <si>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</si>
  <si>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</si>
  <si>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</si>
  <si>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</si>
  <si>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</si>
  <si>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</si>
  <si>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</si>
  <si>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</si>
  <si>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</si>
  <si>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</si>
  <si>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</si>
  <si>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</si>
  <si>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</si>
  <si>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</si>
  <si>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</si>
  <si>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</si>
  <si>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</si>
  <si>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</si>
  <si>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</si>
  <si>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</si>
  <si>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</si>
  <si>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</si>
  <si>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</si>
  <si>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</si>
  <si>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</si>
  <si>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</si>
  <si>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</si>
  <si>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</si>
  <si>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</si>
  <si>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</si>
  <si>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</si>
  <si>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</si>
  <si>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</si>
  <si>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</si>
  <si>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</si>
  <si>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</si>
  <si>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</si>
  <si>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</si>
  <si>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</si>
  <si>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</si>
  <si>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</si>
  <si>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</si>
  <si>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</si>
  <si>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</si>
  <si>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</si>
  <si>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</si>
  <si>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</si>
  <si>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</si>
  <si>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</si>
  <si>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</si>
  <si>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</si>
  <si>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</si>
  <si>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</si>
  <si>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</si>
  <si>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</si>
  <si>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</si>
  <si>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</si>
  <si>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</si>
  <si>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</si>
  <si>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</si>
  <si>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</si>
  <si>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</si>
  <si>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</si>
  <si>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</si>
  <si>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</si>
  <si>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</si>
  <si>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</si>
  <si>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</si>
  <si>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</si>
  <si>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</si>
  <si>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</si>
  <si>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</si>
  <si>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</si>
  <si>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</si>
  <si>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</si>
  <si>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</si>
  <si>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</si>
  <si>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</si>
  <si>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</si>
  <si>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</si>
  <si>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</si>
  <si>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</si>
  <si>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</si>
  <si>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</si>
  <si>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</si>
  <si>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</si>
  <si>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</si>
  <si>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</si>
  <si>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</si>
  <si>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</si>
  <si>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</si>
  <si>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</si>
  <si>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</si>
  <si>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</si>
  <si>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</si>
  <si>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</si>
  <si>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</si>
  <si>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</si>
  <si>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</si>
  <si>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</si>
  <si>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</si>
  <si>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</si>
  <si>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</si>
  <si>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</si>
  <si>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</si>
  <si>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</si>
  <si>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</si>
  <si>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</si>
  <si>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</si>
  <si>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</si>
  <si>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</si>
  <si>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</si>
  <si>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</si>
  <si>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</si>
  <si>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</si>
  <si>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</si>
  <si>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</si>
  <si>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</si>
  <si>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</si>
  <si>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</si>
  <si>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</si>
  <si>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</si>
  <si>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</si>
  <si>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</si>
  <si>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</si>
  <si>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</si>
  <si>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</si>
  <si>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</si>
  <si>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</si>
  <si>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</si>
  <si>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</si>
  <si>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</si>
  <si>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</si>
  <si>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</si>
  <si>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</si>
  <si>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</si>
  <si>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</si>
  <si>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</si>
  <si>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</si>
  <si>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</si>
  <si>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</si>
  <si>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</si>
  <si>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</si>
  <si>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</si>
  <si>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</si>
  <si>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</si>
  <si>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</si>
  <si>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</si>
  <si>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</si>
  <si>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</si>
  <si>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</si>
  <si>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</si>
  <si>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</si>
  <si>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</si>
  <si>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</si>
  <si>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</si>
  <si>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</si>
  <si>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</si>
  <si>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</si>
  <si>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</si>
  <si>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</si>
  <si>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</si>
  <si>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</si>
  <si>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</si>
  <si>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</si>
  <si>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</si>
  <si>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</si>
  <si>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</si>
  <si>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</si>
  <si>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</si>
  <si>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</si>
  <si>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</si>
  <si>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</si>
  <si>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</si>
  <si>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</si>
  <si>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</si>
  <si>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</si>
  <si>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</si>
  <si>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</si>
  <si>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</si>
  <si>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</si>
  <si>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</si>
  <si>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</si>
  <si>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</si>
  <si>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</si>
  <si>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</si>
  <si>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</si>
  <si>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</si>
  <si>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</si>
  <si>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</si>
  <si>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</si>
  <si>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</si>
  <si>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</si>
  <si>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</si>
  <si>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</si>
  <si>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</si>
  <si>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</si>
  <si>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</si>
  <si>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</si>
  <si>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</si>
  <si>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</si>
  <si>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</si>
  <si>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</si>
  <si>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</si>
  <si>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</si>
  <si>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</si>
  <si>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</si>
  <si>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</si>
  <si>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</si>
  <si>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</si>
  <si>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</si>
  <si>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</si>
  <si>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</si>
  <si>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</si>
  <si>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</si>
  <si>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</si>
  <si>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</si>
  <si>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</si>
  <si>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</si>
  <si>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</si>
  <si>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</si>
  <si>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</si>
  <si>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</si>
  <si>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</si>
  <si>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</si>
  <si>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</si>
  <si>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</si>
  <si>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</si>
  <si>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</si>
  <si>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</si>
  <si>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</si>
  <si>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</si>
  <si>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</si>
  <si>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</si>
  <si>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</si>
  <si>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</si>
  <si>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</si>
  <si>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</si>
  <si>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</si>
  <si>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</si>
  <si>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</si>
  <si>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</si>
  <si>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</si>
  <si>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</si>
  <si>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</si>
  <si>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</si>
  <si>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</si>
  <si>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</si>
  <si>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</si>
  <si>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</si>
  <si>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</si>
  <si>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</si>
  <si>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</si>
  <si>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</si>
  <si>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</si>
  <si>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</si>
  <si>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</si>
  <si>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</si>
  <si>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</si>
  <si>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</si>
  <si>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</si>
  <si>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</si>
  <si>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</si>
  <si>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</si>
  <si>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</si>
  <si>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</si>
  <si>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</si>
  <si>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</si>
  <si>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</si>
  <si>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</si>
  <si>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</si>
  <si>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</si>
  <si>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</si>
  <si>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</si>
  <si>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</si>
  <si>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</si>
  <si>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</si>
  <si>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</si>
  <si>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</si>
  <si>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</si>
  <si>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</si>
  <si>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</si>
  <si>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</si>
  <si>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</si>
  <si>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</si>
  <si>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</si>
  <si>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</si>
  <si>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</si>
  <si>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</si>
  <si>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</si>
  <si>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</si>
  <si>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</si>
  <si>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</si>
  <si>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</si>
  <si>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</si>
  <si>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</si>
  <si>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</si>
  <si>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</si>
  <si>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</si>
  <si>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</si>
  <si>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</si>
  <si>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</si>
  <si>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</si>
  <si>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</si>
  <si>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</si>
  <si>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</si>
  <si>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</si>
  <si>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</si>
  <si>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</si>
  <si>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</si>
  <si>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</si>
  <si>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</si>
  <si>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</si>
  <si>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</si>
  <si>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</si>
  <si>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</si>
  <si>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</si>
  <si>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</si>
  <si>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</si>
  <si>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</si>
  <si>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</si>
  <si>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</si>
  <si>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</si>
  <si>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</si>
  <si>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</si>
  <si>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</si>
  <si>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</si>
  <si>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</si>
  <si>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</si>
  <si>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</si>
  <si>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</si>
  <si>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</si>
  <si>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</si>
  <si>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</si>
  <si>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</si>
  <si>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</si>
  <si>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</si>
  <si>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</si>
  <si>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</si>
  <si>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</si>
  <si>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</si>
  <si>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</si>
  <si>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</si>
  <si>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</si>
  <si>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</si>
  <si>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</si>
  <si>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</si>
  <si>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</si>
  <si>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</si>
  <si>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</si>
  <si>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</si>
  <si>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</si>
  <si>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</si>
  <si>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</si>
  <si>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</si>
  <si>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</si>
  <si>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</si>
  <si>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</si>
  <si>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</si>
  <si>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</si>
  <si>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</si>
  <si>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</si>
  <si>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</si>
  <si>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</si>
  <si>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</si>
  <si>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</si>
  <si>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</si>
  <si>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</si>
  <si>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</si>
  <si>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</si>
  <si>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</si>
  <si>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</si>
  <si>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</si>
  <si>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</si>
  <si>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</si>
  <si>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</si>
  <si>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</si>
  <si>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</si>
  <si>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</si>
  <si>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</si>
  <si>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</si>
  <si>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</si>
  <si>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</si>
  <si>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</si>
  <si>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</si>
  <si>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</si>
  <si>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</si>
  <si>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</si>
  <si>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</si>
  <si>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</si>
  <si>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</si>
  <si>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</si>
  <si>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</si>
  <si>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</si>
  <si>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</si>
  <si>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</si>
  <si>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</si>
  <si>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</si>
  <si>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</si>
  <si>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</si>
  <si>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</si>
  <si>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</si>
  <si>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</si>
  <si>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</si>
  <si>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</si>
  <si>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</si>
  <si>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</si>
  <si>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</si>
  <si>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</si>
  <si>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</si>
  <si>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</si>
  <si>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</si>
  <si>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</si>
  <si>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</si>
  <si>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</si>
  <si>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</si>
  <si>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</si>
  <si>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</si>
  <si>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</si>
  <si>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</si>
  <si>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</si>
  <si>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</si>
  <si>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</si>
  <si>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</si>
  <si>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</si>
  <si>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</si>
  <si>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</si>
  <si>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</si>
  <si>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</si>
  <si>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</si>
  <si>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</si>
  <si>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</si>
  <si>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</si>
  <si>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</si>
  <si>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</si>
  <si>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</si>
  <si>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</si>
  <si>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</si>
  <si>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</si>
  <si>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</si>
  <si>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</si>
  <si>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</si>
  <si>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</si>
  <si>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</si>
  <si>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</si>
  <si>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</si>
  <si>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</si>
  <si>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</si>
  <si>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</si>
  <si>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</si>
  <si>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</si>
  <si>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</si>
  <si>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</si>
  <si>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</si>
  <si>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</si>
  <si>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</si>
  <si>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</si>
  <si>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</si>
  <si>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</si>
  <si>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</si>
  <si>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</si>
  <si>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</si>
  <si>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</si>
  <si>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</si>
  <si>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</si>
  <si>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</si>
  <si>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</si>
  <si>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</si>
  <si>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</si>
  <si>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</si>
  <si>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</si>
  <si>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</si>
  <si>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</si>
  <si>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</si>
  <si>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</si>
  <si>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</si>
  <si>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</si>
  <si>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</si>
  <si>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</si>
  <si>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</si>
  <si>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</si>
  <si>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</si>
  <si>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</si>
  <si>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</si>
  <si>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</si>
  <si>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</si>
  <si>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</si>
  <si>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</si>
  <si>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</si>
  <si>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</si>
  <si>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</si>
  <si>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</si>
  <si>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</si>
  <si>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</si>
  <si>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</si>
  <si>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</si>
  <si>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</si>
  <si>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</si>
  <si>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</si>
  <si>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</si>
  <si>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</si>
  <si>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</si>
  <si>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</si>
  <si>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</si>
  <si>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</si>
  <si>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</si>
  <si>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</si>
  <si>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</si>
  <si>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</si>
  <si>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</si>
  <si>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</si>
  <si>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</si>
  <si>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</si>
  <si>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</si>
  <si>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</si>
  <si>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</si>
  <si>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</si>
  <si>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</si>
  <si>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</si>
  <si>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</si>
  <si>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</si>
  <si>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</si>
  <si>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</si>
  <si>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</si>
  <si>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</si>
  <si>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</si>
  <si>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</si>
  <si>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</si>
  <si>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</si>
  <si>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</si>
  <si>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</si>
  <si>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</si>
  <si>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</si>
  <si>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</si>
  <si>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</si>
  <si>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</si>
  <si>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</si>
  <si>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</si>
  <si>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</si>
  <si>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</si>
  <si>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</si>
  <si>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</si>
  <si>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</si>
  <si>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</si>
  <si>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</si>
  <si>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</si>
  <si>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</si>
  <si>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</si>
  <si>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</si>
  <si>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</si>
  <si>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</si>
  <si>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</si>
  <si>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</si>
  <si>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</si>
  <si>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</si>
  <si>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</si>
  <si>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</si>
  <si>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</si>
  <si>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</si>
  <si>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</si>
  <si>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</si>
  <si>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</si>
  <si>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</si>
  <si>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</si>
  <si>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</si>
  <si>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</si>
  <si>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</si>
  <si>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</si>
  <si>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</si>
  <si>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</si>
  <si>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</si>
  <si>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</si>
  <si>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</si>
  <si>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</si>
  <si>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</si>
  <si>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</si>
  <si>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</si>
  <si>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</si>
  <si>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</si>
  <si>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</si>
  <si>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</si>
  <si>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</si>
  <si>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</si>
  <si>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</si>
  <si>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</si>
  <si>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</si>
  <si>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</si>
  <si>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</si>
  <si>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</si>
  <si>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</si>
  <si>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</si>
  <si>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</si>
  <si>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</si>
  <si>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</si>
  <si>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</si>
  <si>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</si>
  <si>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</si>
  <si>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</si>
  <si>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</si>
  <si>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</si>
  <si>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</si>
  <si>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</si>
  <si>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</si>
  <si>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</si>
  <si>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</si>
  <si>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</si>
  <si>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</si>
  <si>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</si>
  <si>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</si>
  <si>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</si>
  <si>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</si>
  <si>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</si>
  <si>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</si>
  <si>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</si>
  <si>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</si>
  <si>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</si>
  <si>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</si>
  <si>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</si>
  <si>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</si>
  <si>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</si>
  <si>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</si>
  <si>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</si>
  <si>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</si>
  <si>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</si>
  <si>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</si>
  <si>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</si>
  <si>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</si>
  <si>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</si>
  <si>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</si>
  <si>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</si>
  <si>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</si>
  <si>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</si>
  <si>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</si>
  <si>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</si>
  <si>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</si>
  <si>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</si>
  <si>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</si>
  <si>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</si>
  <si>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</si>
  <si>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</si>
  <si>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</si>
  <si>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</si>
  <si>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</si>
  <si>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</si>
  <si>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</si>
  <si>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</si>
  <si>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</si>
  <si>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</si>
  <si>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</si>
  <si>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</si>
  <si>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</si>
  <si>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</si>
  <si>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</si>
  <si>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</si>
  <si>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</si>
  <si>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</si>
  <si>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</si>
  <si>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</si>
  <si>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</si>
  <si>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</si>
  <si>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</si>
  <si>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</si>
  <si>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</si>
  <si>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</si>
  <si>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</si>
  <si>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</si>
  <si>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</si>
  <si>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</si>
  <si>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</si>
  <si>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</si>
  <si>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</si>
  <si>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</si>
  <si>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</si>
  <si>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</si>
  <si>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</si>
  <si>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</si>
  <si>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</si>
  <si>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</si>
  <si>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</si>
  <si>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</si>
  <si>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</si>
  <si>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</si>
  <si>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</si>
  <si>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</si>
  <si>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</si>
  <si>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</si>
  <si>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</si>
  <si>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</si>
  <si>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</si>
  <si>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</si>
  <si>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</si>
  <si>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</si>
  <si>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</si>
  <si>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</si>
  <si>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</si>
  <si>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</si>
  <si>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</si>
  <si>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</si>
  <si>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</si>
  <si>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</si>
  <si>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</si>
  <si>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</si>
  <si>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</si>
  <si>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</si>
  <si>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</si>
  <si>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</si>
  <si>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</si>
  <si>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</si>
  <si>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</si>
  <si>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</si>
  <si>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</si>
  <si>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</si>
  <si>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</si>
  <si>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</si>
  <si>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</si>
  <si>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</si>
  <si>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</si>
  <si>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</si>
  <si>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</si>
  <si>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</si>
  <si>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</si>
  <si>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</si>
  <si>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</si>
  <si>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</si>
  <si>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</si>
  <si>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</si>
  <si>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</si>
  <si>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</si>
  <si>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</si>
  <si>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</si>
  <si>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</si>
  <si>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</si>
  <si>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</si>
  <si>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</si>
  <si>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</si>
  <si>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</si>
  <si>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</si>
  <si>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</si>
  <si>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</si>
  <si>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</si>
  <si>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</si>
  <si>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</si>
  <si>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</si>
  <si>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</si>
  <si>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</si>
  <si>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</si>
  <si>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</si>
  <si>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</si>
  <si>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</si>
  <si>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</si>
  <si>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</si>
  <si>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</si>
  <si>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</si>
  <si>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</si>
  <si>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</si>
  <si>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</si>
  <si>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</si>
  <si>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</si>
  <si>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</si>
  <si>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</si>
  <si>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</si>
  <si>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</si>
  <si>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</si>
  <si>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</si>
  <si>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</si>
  <si>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</si>
  <si>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</si>
  <si>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</si>
  <si>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</si>
  <si>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</si>
  <si>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</si>
  <si>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</si>
  <si>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</si>
  <si>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</si>
  <si>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</si>
  <si>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</si>
  <si>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</si>
  <si>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</si>
  <si>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</si>
  <si>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</si>
  <si>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</si>
  <si>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</si>
  <si>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</si>
  <si>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</si>
  <si>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</si>
  <si>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</si>
  <si>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</si>
  <si>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</si>
  <si>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</si>
  <si>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</si>
  <si>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</si>
  <si>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</si>
  <si>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</si>
  <si>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</si>
  <si>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</si>
  <si>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</si>
  <si>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</si>
  <si>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</si>
  <si>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</si>
  <si>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</si>
  <si>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</si>
  <si>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</si>
  <si>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</si>
  <si>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</si>
  <si>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</si>
  <si>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</si>
  <si>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</si>
  <si>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</si>
  <si>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</si>
  <si>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</si>
  <si>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</si>
  <si>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</si>
  <si>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</si>
  <si>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</si>
  <si>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</si>
  <si>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</si>
  <si>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</si>
  <si>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</si>
  <si>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</si>
  <si>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</si>
  <si>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</si>
  <si>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</si>
  <si>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</si>
  <si>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</si>
  <si>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</si>
  <si>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</si>
  <si>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</si>
  <si>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</si>
  <si>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</si>
  <si>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</si>
  <si>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</si>
  <si>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</si>
  <si>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</si>
  <si>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</si>
  <si>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</si>
  <si>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</si>
  <si>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</si>
  <si>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</si>
  <si>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</si>
  <si>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</si>
  <si>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</si>
  <si>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</si>
  <si>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</si>
  <si>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</si>
  <si>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</si>
  <si>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</si>
  <si>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</si>
  <si>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</si>
  <si>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</si>
  <si>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</si>
  <si>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</si>
  <si>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</si>
  <si>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</si>
  <si>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</si>
  <si>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</si>
  <si>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</si>
  <si>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</si>
  <si>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</si>
  <si>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</si>
  <si>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</si>
  <si>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</si>
  <si>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</si>
  <si>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</si>
  <si>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</si>
  <si>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</si>
  <si>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</si>
  <si>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</si>
  <si>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</si>
  <si>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</si>
  <si>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</si>
  <si>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</si>
  <si>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</si>
  <si>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</si>
  <si>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</si>
  <si>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</si>
  <si>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</si>
  <si>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</si>
  <si>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</si>
  <si>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</si>
  <si>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</si>
  <si>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</si>
  <si>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</si>
  <si>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</si>
  <si>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</si>
  <si>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</si>
  <si>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</si>
  <si>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</si>
  <si>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</si>
  <si>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</si>
  <si>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</si>
  <si>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</si>
  <si>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</si>
  <si>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</si>
  <si>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</si>
  <si>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</si>
  <si>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</si>
  <si>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</si>
  <si>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</si>
  <si>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</si>
  <si>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</si>
  <si>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</si>
  <si>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</si>
  <si>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</si>
  <si>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</si>
  <si>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</si>
  <si>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</si>
  <si>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</si>
  <si>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</si>
  <si>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</si>
  <si>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</si>
  <si>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</si>
  <si>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</si>
  <si>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</si>
  <si>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</si>
  <si>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</si>
  <si>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</si>
  <si>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</si>
  <si>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</si>
  <si>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</si>
  <si>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</si>
  <si>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</si>
  <si>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</si>
  <si>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</si>
  <si>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</si>
  <si>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</si>
  <si>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</si>
  <si>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</si>
  <si>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</si>
  <si>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</si>
  <si>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</si>
  <si>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</si>
  <si>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</si>
  <si>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</si>
  <si>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</si>
  <si>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</si>
  <si>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</si>
  <si>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</si>
  <si>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</si>
  <si>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</si>
  <si>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</si>
  <si>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</si>
  <si>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</si>
  <si>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</si>
  <si>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</si>
  <si>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</si>
  <si>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</si>
  <si>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</si>
  <si>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</si>
  <si>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</si>
  <si>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</si>
  <si>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</si>
  <si>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</si>
  <si>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</si>
  <si>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</si>
  <si>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</si>
  <si>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</si>
  <si>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</si>
  <si>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</si>
  <si>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</si>
  <si>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</si>
  <si>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</si>
  <si>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</si>
  <si>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</si>
  <si>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</si>
  <si>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</si>
  <si>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</si>
  <si>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</si>
  <si>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</si>
  <si>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</si>
  <si>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</si>
  <si>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</si>
  <si>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</si>
  <si>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</si>
  <si>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</si>
  <si>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</si>
  <si>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</si>
  <si>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</si>
  <si>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</si>
  <si>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</si>
  <si>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</si>
  <si>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</si>
  <si>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</si>
  <si>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</si>
  <si>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</si>
  <si>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</si>
  <si>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</si>
  <si>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</si>
  <si>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</si>
  <si>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</si>
  <si>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</si>
  <si>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</si>
  <si>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</si>
  <si>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</si>
  <si>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</si>
  <si>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</si>
  <si>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</si>
  <si>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</si>
  <si>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</si>
  <si>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</si>
  <si>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</si>
  <si>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</si>
  <si>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</si>
  <si>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</si>
  <si>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</si>
  <si>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</si>
  <si>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</si>
  <si>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</si>
  <si>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</si>
  <si>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</si>
  <si>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</si>
  <si>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</si>
  <si>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</si>
  <si>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</si>
  <si>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</si>
  <si>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</si>
  <si>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</si>
  <si>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</si>
  <si>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</si>
  <si>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</si>
  <si>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</si>
  <si>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</si>
  <si>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</si>
  <si>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</si>
  <si>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</si>
  <si>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</si>
  <si>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</si>
  <si>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</si>
  <si>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</si>
  <si>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</si>
  <si>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</si>
  <si>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</si>
  <si>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</si>
  <si>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</si>
  <si>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</si>
  <si>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</si>
  <si>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</si>
  <si>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</si>
  <si>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</si>
  <si>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</si>
  <si>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</si>
  <si>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</si>
  <si>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</si>
  <si>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</si>
  <si>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</si>
  <si>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</si>
  <si>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</si>
  <si>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</si>
  <si>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</si>
  <si>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</si>
  <si>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</si>
  <si>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</si>
  <si>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</si>
  <si>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</si>
  <si>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</si>
  <si>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</si>
  <si>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</si>
  <si>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</si>
  <si>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</si>
  <si>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</si>
  <si>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</si>
  <si>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</si>
  <si>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</si>
  <si>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</si>
  <si>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</si>
  <si>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</si>
  <si>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</si>
  <si>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</si>
  <si>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</si>
  <si>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</si>
  <si>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</si>
  <si>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</si>
  <si>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</si>
  <si>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</si>
  <si>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</si>
  <si>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</si>
  <si>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</si>
  <si>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</si>
  <si>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</si>
  <si>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</si>
  <si>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</si>
  <si>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</si>
  <si>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</si>
  <si>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</si>
  <si>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</si>
  <si>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</si>
  <si>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</si>
  <si>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</si>
  <si>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</si>
  <si>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</si>
  <si>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</si>
  <si>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</si>
  <si>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</si>
  <si>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</si>
  <si>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</si>
  <si>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</si>
  <si>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</si>
  <si>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</si>
  <si>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</si>
  <si>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</si>
  <si>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</si>
  <si>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</si>
  <si>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</si>
  <si>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</si>
  <si>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</si>
  <si>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</si>
  <si>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</si>
  <si>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</si>
  <si>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</si>
  <si>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</si>
  <si>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</si>
  <si>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</si>
  <si>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</si>
  <si>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</si>
  <si>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</si>
  <si>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</si>
  <si>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</si>
  <si>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</si>
  <si>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</si>
  <si>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</si>
  <si>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</si>
  <si>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</si>
  <si>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</si>
  <si>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</si>
  <si>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</si>
  <si>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</si>
  <si>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</si>
  <si>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</si>
  <si>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</si>
  <si>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</si>
  <si>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</si>
  <si>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</si>
  <si>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</si>
  <si>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</si>
  <si>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</si>
  <si>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</si>
  <si>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</si>
  <si>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</si>
  <si>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</si>
  <si>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</si>
  <si>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</si>
  <si>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</si>
  <si>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</si>
  <si>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</si>
  <si>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</si>
  <si>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</si>
  <si>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</si>
  <si>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</si>
  <si>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</si>
  <si>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</si>
  <si>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</si>
  <si>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</si>
  <si>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</si>
  <si>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</si>
  <si>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</si>
  <si>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</si>
  <si>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</si>
  <si>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</si>
  <si>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</si>
  <si>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</si>
  <si>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</si>
  <si>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</si>
  <si>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</si>
  <si>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</si>
  <si>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</si>
  <si>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</si>
  <si>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</si>
  <si>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</si>
  <si>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</si>
  <si>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</si>
  <si>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</si>
  <si>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</si>
  <si>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</si>
  <si>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</si>
  <si>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</si>
  <si>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</si>
  <si>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</si>
  <si>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</si>
  <si>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</si>
  <si>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</si>
  <si>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</si>
  <si>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</si>
  <si>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</si>
  <si>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</si>
  <si>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</si>
  <si>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</si>
  <si>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</si>
  <si>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</si>
  <si>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</si>
  <si>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</si>
  <si>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</si>
  <si>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</si>
  <si>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</si>
  <si>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</si>
  <si>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</si>
  <si>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</si>
  <si>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</si>
  <si>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</si>
  <si>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</si>
  <si>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</si>
  <si>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</si>
  <si>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</si>
  <si>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</si>
  <si>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</si>
  <si>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</si>
  <si>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</si>
  <si>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</si>
  <si>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</si>
  <si>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</si>
  <si>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</si>
  <si>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</si>
  <si>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</si>
  <si>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</si>
  <si>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</si>
  <si>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</si>
  <si>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</si>
  <si>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</si>
  <si>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</si>
  <si>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</si>
  <si>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</si>
  <si>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</si>
  <si>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</si>
  <si>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</si>
  <si>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</si>
  <si>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</si>
  <si>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</si>
  <si>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</si>
  <si>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</si>
  <si>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</si>
  <si>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</si>
  <si>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</si>
  <si>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</si>
  <si>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</si>
  <si>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</si>
  <si>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</si>
  <si>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</si>
  <si>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</si>
  <si>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</si>
  <si>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</si>
  <si>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</si>
  <si>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</si>
  <si>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</si>
  <si>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</si>
  <si>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</si>
  <si>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</si>
  <si>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</si>
  <si>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</si>
  <si>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</si>
  <si>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</si>
  <si>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</si>
  <si>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</si>
  <si>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</si>
  <si>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</si>
  <si>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</si>
  <si>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</si>
  <si>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</si>
  <si>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</si>
  <si>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</si>
  <si>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</si>
  <si>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</si>
  <si>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</si>
  <si>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</si>
  <si>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</si>
  <si>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</si>
  <si>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</si>
  <si>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</si>
  <si>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</si>
  <si>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</si>
  <si>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</si>
  <si>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</si>
  <si>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</si>
  <si>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</si>
  <si>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</si>
  <si>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</si>
  <si>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</si>
  <si>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</si>
  <si>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</si>
  <si>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</si>
  <si>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</si>
  <si>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</si>
  <si>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</si>
  <si>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</si>
  <si>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</si>
  <si>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</si>
  <si>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</si>
  <si>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</si>
  <si>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</si>
  <si>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</si>
  <si>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</si>
  <si>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</si>
  <si>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</si>
  <si>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</si>
  <si>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</si>
  <si>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</si>
  <si>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</si>
  <si>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</si>
  <si>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</si>
  <si>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</si>
  <si>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</si>
  <si>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</si>
  <si>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</si>
  <si>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</si>
  <si>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</si>
  <si>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</si>
  <si>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</si>
  <si>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</si>
  <si>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</si>
  <si>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</si>
  <si>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</si>
  <si>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</si>
  <si>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</si>
  <si>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</si>
  <si>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</si>
  <si>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</si>
  <si>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</si>
  <si>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</si>
  <si>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</si>
  <si>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</si>
  <si>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</si>
  <si>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</si>
  <si>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</si>
  <si>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</si>
  <si>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</si>
  <si>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</si>
  <si>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</si>
  <si>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</si>
  <si>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</si>
  <si>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</si>
  <si>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</si>
  <si>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</si>
  <si>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</si>
  <si>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</si>
  <si>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</si>
  <si>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</si>
  <si>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</si>
  <si>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</si>
  <si>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</si>
  <si>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</si>
  <si>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</si>
  <si>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</si>
  <si>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</si>
  <si>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</si>
  <si>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</si>
  <si>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</si>
  <si>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</si>
  <si>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</si>
  <si>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</si>
  <si>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</si>
  <si>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</si>
  <si>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</si>
  <si>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</si>
  <si>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</si>
  <si>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</si>
  <si>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</si>
  <si>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</si>
  <si>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</si>
  <si>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</si>
  <si>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</si>
  <si>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</si>
  <si>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</si>
  <si>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</si>
  <si>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</si>
  <si>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</si>
  <si>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</si>
  <si>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</si>
  <si>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</si>
  <si>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</si>
  <si>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</si>
  <si>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</si>
  <si>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</si>
  <si>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</si>
  <si>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</si>
  <si>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</si>
  <si>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</si>
  <si>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</si>
  <si>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</si>
  <si>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</si>
  <si>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</si>
  <si>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</si>
  <si>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</si>
  <si>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</si>
  <si>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</si>
  <si>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</si>
  <si>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</si>
  <si>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</si>
  <si>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</si>
  <si>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</si>
  <si>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</si>
  <si>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</si>
  <si>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</si>
  <si>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</si>
  <si>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</si>
  <si>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</si>
  <si>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</si>
  <si>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</si>
  <si>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</si>
  <si>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</si>
  <si>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</si>
  <si>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</si>
  <si>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</si>
  <si>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</si>
  <si>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</si>
  <si>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</si>
  <si>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</si>
  <si>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</si>
  <si>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</si>
  <si>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</si>
  <si>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</si>
  <si>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</si>
  <si>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</si>
  <si>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</si>
  <si>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</si>
  <si>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</si>
  <si>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</si>
  <si>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</si>
  <si>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</si>
  <si>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</si>
  <si>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</si>
  <si>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</si>
  <si>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</si>
  <si>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</si>
  <si>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</si>
  <si>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</si>
  <si>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</si>
  <si>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</si>
  <si>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</si>
  <si>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</si>
  <si>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</si>
  <si>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</si>
  <si>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</si>
  <si>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</si>
  <si>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</si>
  <si>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</si>
  <si>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</si>
  <si>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</si>
  <si>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</si>
  <si>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</si>
  <si>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</si>
  <si>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</si>
  <si>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</si>
  <si>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</si>
  <si>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</si>
  <si>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</si>
  <si>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</si>
  <si>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</si>
  <si>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</si>
  <si>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</si>
  <si>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</si>
  <si>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</si>
  <si>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</si>
  <si>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</si>
  <si>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</si>
  <si>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</si>
  <si>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</si>
  <si>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</si>
  <si>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</si>
  <si>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</si>
  <si>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</si>
  <si>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</si>
  <si>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</si>
  <si>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</si>
  <si>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</si>
  <si>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</si>
  <si>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</si>
  <si>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</si>
  <si>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</si>
  <si>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</si>
  <si>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</si>
  <si>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</si>
  <si>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</si>
  <si>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</si>
  <si>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</si>
  <si>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</si>
  <si>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</si>
  <si>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</si>
  <si>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</si>
  <si>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</si>
  <si>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</si>
  <si>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</si>
  <si>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</si>
  <si>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</si>
  <si>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</si>
  <si>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</si>
  <si>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</si>
  <si>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</si>
  <si>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</si>
  <si>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</si>
  <si>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</si>
  <si>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</si>
  <si>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</si>
  <si>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</si>
  <si>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</si>
  <si>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</si>
  <si>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</si>
  <si>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</si>
  <si>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</si>
  <si>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</si>
  <si>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</si>
  <si>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</si>
  <si>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</si>
  <si>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</si>
  <si>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</si>
  <si>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</si>
  <si>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</si>
  <si>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</si>
  <si>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</si>
  <si>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</si>
  <si>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</si>
  <si>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</si>
  <si>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</si>
  <si>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</si>
  <si>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</si>
  <si>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</si>
  <si>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</si>
  <si>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</si>
  <si>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</si>
  <si>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</si>
  <si>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</si>
  <si>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</si>
  <si>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</si>
  <si>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</si>
  <si>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</si>
  <si>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</si>
  <si>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</si>
  <si>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</si>
  <si>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</si>
  <si>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</si>
  <si>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</si>
  <si>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</si>
  <si>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</si>
  <si>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</si>
  <si>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</si>
  <si>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</si>
  <si>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</si>
  <si>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</si>
  <si>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</si>
  <si>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</si>
  <si>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</si>
  <si>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</si>
  <si>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</si>
  <si>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</si>
  <si>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</si>
  <si>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</si>
  <si>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</si>
  <si>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</si>
  <si>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</si>
  <si>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</si>
  <si>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</si>
  <si>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</si>
  <si>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</si>
  <si>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</si>
  <si>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</si>
  <si>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</si>
  <si>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</si>
  <si>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</si>
  <si>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</si>
  <si>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</si>
  <si>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</si>
  <si>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</si>
  <si>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</si>
  <si>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</si>
  <si>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</si>
  <si>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</si>
  <si>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</si>
  <si>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</si>
  <si>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</si>
  <si>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</si>
  <si>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</si>
  <si>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</si>
  <si>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</si>
  <si>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</si>
  <si>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</si>
  <si>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</si>
  <si>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</si>
  <si>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</si>
  <si>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</si>
  <si>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</si>
  <si>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</si>
  <si>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</si>
  <si>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</si>
  <si>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</si>
  <si>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</si>
  <si>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</si>
  <si>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</si>
  <si>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</si>
  <si>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</si>
  <si>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</si>
  <si>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</si>
  <si>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</si>
  <si>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</si>
  <si>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</si>
  <si>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</si>
  <si>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</si>
  <si>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</si>
  <si>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</si>
  <si>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</si>
  <si>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</si>
  <si>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</si>
  <si>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</si>
  <si>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</si>
  <si>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</si>
  <si>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</si>
  <si>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</si>
  <si>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</si>
  <si>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</si>
  <si>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</si>
  <si>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</si>
  <si>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</si>
  <si>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</si>
  <si>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</si>
  <si>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</si>
  <si>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</si>
  <si>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</si>
  <si>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</si>
  <si>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</si>
  <si>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</si>
  <si>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</si>
  <si>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</si>
  <si>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</si>
  <si>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</si>
  <si>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</si>
  <si>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</si>
  <si>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</si>
  <si>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</si>
  <si>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</si>
  <si>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</si>
  <si>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</si>
  <si>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</si>
  <si>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</si>
  <si>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</si>
  <si>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</si>
  <si>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</si>
  <si>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</si>
  <si>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</si>
  <si>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</si>
  <si>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</si>
  <si>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</si>
  <si>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</si>
  <si>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</si>
  <si>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</si>
  <si>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</si>
  <si>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</si>
  <si>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</si>
  <si>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</si>
  <si>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</si>
  <si>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</si>
  <si>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</si>
  <si>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</si>
  <si>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</si>
  <si>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</si>
  <si>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</si>
  <si>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</si>
  <si>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</si>
  <si>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</si>
  <si>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</si>
  <si>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</si>
  <si>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</si>
  <si>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</si>
  <si>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</si>
  <si>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</si>
  <si>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</si>
  <si>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</si>
  <si>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</si>
  <si>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</si>
  <si>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</si>
  <si>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</si>
  <si>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</si>
  <si>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</si>
  <si>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</si>
  <si>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</si>
  <si>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</si>
  <si>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</si>
  <si>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</si>
  <si>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</si>
  <si>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</si>
  <si>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</si>
  <si>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</si>
  <si>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</si>
  <si>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</si>
  <si>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</si>
  <si>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</si>
  <si>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</si>
  <si>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</si>
  <si>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</si>
  <si>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</si>
  <si>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</si>
  <si>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</si>
  <si>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</si>
  <si>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</si>
  <si>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</si>
  <si>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</si>
  <si>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</si>
  <si>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</si>
  <si>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</si>
  <si>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</si>
  <si>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</si>
  <si>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</si>
  <si>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</si>
  <si>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</si>
  <si>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</si>
  <si>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</si>
  <si>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</si>
  <si>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</si>
  <si>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</si>
  <si>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</si>
  <si>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</si>
  <si>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</si>
  <si>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</si>
  <si>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</si>
  <si>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</si>
  <si>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</si>
  <si>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</si>
  <si>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</si>
  <si>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</si>
  <si>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</si>
  <si>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</si>
  <si>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</si>
  <si>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</si>
  <si>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</si>
  <si>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</si>
  <si>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</si>
  <si>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</si>
  <si>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</si>
  <si>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</si>
  <si>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</si>
  <si>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</si>
  <si>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</si>
  <si>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</si>
  <si>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</si>
  <si>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</si>
  <si>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</si>
  <si>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</si>
  <si>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</si>
  <si>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</si>
  <si>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</si>
  <si>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</si>
  <si>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</si>
  <si>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</si>
  <si>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</si>
  <si>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</si>
  <si>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</si>
  <si>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</si>
  <si>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</si>
  <si>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</si>
  <si>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</si>
  <si>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</si>
  <si>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</si>
  <si>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</si>
  <si>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</si>
  <si>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</si>
  <si>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</si>
  <si>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</si>
  <si>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</si>
  <si>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</si>
  <si>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</si>
  <si>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</si>
  <si>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</si>
  <si>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</si>
  <si>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</si>
  <si>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</si>
  <si>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</si>
  <si>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</si>
  <si>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</si>
  <si>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</si>
  <si>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</si>
  <si>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</si>
  <si>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</si>
  <si>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</si>
  <si>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</si>
  <si>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</si>
  <si>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</si>
  <si>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</si>
  <si>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</si>
  <si>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</si>
  <si>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</si>
  <si>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</si>
  <si>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</si>
  <si>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</si>
  <si>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</si>
  <si>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</si>
  <si>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</si>
  <si>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</si>
  <si>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</si>
  <si>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</si>
  <si>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</si>
  <si>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</si>
  <si>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</si>
  <si>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</si>
  <si>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</si>
  <si>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</si>
  <si>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</si>
  <si>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</si>
  <si>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</si>
  <si>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</si>
  <si>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</si>
  <si>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</si>
  <si>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</si>
  <si>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</si>
  <si>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</si>
  <si>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</si>
  <si>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</si>
  <si>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</si>
  <si>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</si>
  <si>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</si>
  <si>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</si>
  <si>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</si>
  <si>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</si>
  <si>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</si>
  <si>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</si>
  <si>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</si>
  <si>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</si>
  <si>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</si>
  <si>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</si>
  <si>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</si>
  <si>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</si>
  <si>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</si>
  <si>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</si>
  <si>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</si>
  <si>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</si>
  <si>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</si>
  <si>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</si>
  <si>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</si>
  <si>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</si>
  <si>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</si>
  <si>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</si>
  <si>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</si>
  <si>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</si>
  <si>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</si>
  <si>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</si>
  <si>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</si>
  <si>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</si>
  <si>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</si>
  <si>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</si>
  <si>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</si>
  <si>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</si>
  <si>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</si>
  <si>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</si>
  <si>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</si>
  <si>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</si>
  <si>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</si>
  <si>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</si>
  <si>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</si>
  <si>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</si>
  <si>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</si>
  <si>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</si>
  <si>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</si>
  <si>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</si>
  <si>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</si>
  <si>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</si>
  <si>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</si>
  <si>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</si>
  <si>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</si>
  <si>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</si>
  <si>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</si>
  <si>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</si>
  <si>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</si>
  <si>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</si>
  <si>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</si>
  <si>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</si>
  <si>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</si>
  <si>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</si>
  <si>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</si>
  <si>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</si>
  <si>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</si>
  <si>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</si>
  <si>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</si>
  <si>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</si>
  <si>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</si>
  <si>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</si>
  <si>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</si>
  <si>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</si>
  <si>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</si>
  <si>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</si>
  <si>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</si>
  <si>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</si>
  <si>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</si>
  <si>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</si>
  <si>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</si>
  <si>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</si>
  <si>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</si>
  <si>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</si>
  <si>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</si>
  <si>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</si>
  <si>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</si>
  <si>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</si>
  <si>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</si>
  <si>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</si>
  <si>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</si>
  <si>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</si>
  <si>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</si>
  <si>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</si>
  <si>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</si>
  <si>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</si>
  <si>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</si>
  <si>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</si>
  <si>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</si>
  <si>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</si>
  <si>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</si>
  <si>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</si>
  <si>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</si>
  <si>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</si>
  <si>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</si>
  <si>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</si>
  <si>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</si>
  <si>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</si>
  <si>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</si>
  <si>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</si>
  <si>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</si>
  <si>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</si>
  <si>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</si>
  <si>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</si>
  <si>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</si>
  <si>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</si>
  <si>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</si>
  <si>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</si>
  <si>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</si>
  <si>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</si>
  <si>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</si>
  <si>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</si>
  <si>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</si>
  <si>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</si>
  <si>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</si>
  <si>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</si>
  <si>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</si>
  <si>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</si>
  <si>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</si>
  <si>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</si>
  <si>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</si>
  <si>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</si>
  <si>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</si>
  <si>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</si>
  <si>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</si>
  <si>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</si>
  <si>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</si>
  <si>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</si>
  <si>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</si>
  <si>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</si>
  <si>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</si>
  <si>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</si>
  <si>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</si>
  <si>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</si>
  <si>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</si>
  <si>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</si>
  <si>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</si>
  <si>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</si>
  <si>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</si>
  <si>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</si>
  <si>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</si>
  <si>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</si>
  <si>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</si>
  <si>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</si>
  <si>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</si>
  <si>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</si>
  <si>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</si>
  <si>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</si>
  <si>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</si>
  <si>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</si>
  <si>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</si>
  <si>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</si>
  <si>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</si>
  <si>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</si>
  <si>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</si>
  <si>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</si>
  <si>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</si>
  <si>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</si>
  <si>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</si>
  <si>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</si>
  <si>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</si>
  <si>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</si>
  <si>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</si>
  <si>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</si>
  <si>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</si>
  <si>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</si>
  <si>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</si>
  <si>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</si>
  <si>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</si>
  <si>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</si>
  <si>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</si>
  <si>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</si>
  <si>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</si>
  <si>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</si>
  <si>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</si>
  <si>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</si>
  <si>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</si>
  <si>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</si>
  <si>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</si>
  <si>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</si>
  <si>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</si>
  <si>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</si>
  <si>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</si>
  <si>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</si>
  <si>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</si>
  <si>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</si>
  <si>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</si>
  <si>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</si>
  <si>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</si>
  <si>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</si>
  <si>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</si>
  <si>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</si>
  <si>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</si>
  <si>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</si>
  <si>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</si>
  <si>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</si>
  <si>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</si>
  <si>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</si>
  <si>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</si>
  <si>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</si>
  <si>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</si>
  <si>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</si>
  <si>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</si>
  <si>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</si>
  <si>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</si>
  <si>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</si>
  <si>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</si>
  <si>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</si>
  <si>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</si>
  <si>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</si>
  <si>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</si>
  <si>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</si>
  <si>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</si>
  <si>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</si>
  <si>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</si>
  <si>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</si>
  <si>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</si>
  <si>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</si>
  <si>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</si>
  <si>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</si>
  <si>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</si>
  <si>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</si>
  <si>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</si>
  <si>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</si>
  <si>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</si>
  <si>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</si>
  <si>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</si>
  <si>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</si>
  <si>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</si>
  <si>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</si>
  <si>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</si>
  <si>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</si>
  <si>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</si>
  <si>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</si>
  <si>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</si>
  <si>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</si>
  <si>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</si>
  <si>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</si>
  <si>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</si>
  <si>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</si>
  <si>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</si>
  <si>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</si>
  <si>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</si>
  <si>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</si>
  <si>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</si>
  <si>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</si>
  <si>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</si>
  <si>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</si>
  <si>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</si>
  <si>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</si>
  <si>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</si>
  <si>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</si>
  <si>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</si>
  <si>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</si>
  <si>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</si>
  <si>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</si>
  <si>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</si>
  <si>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</si>
  <si>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</si>
  <si>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</si>
  <si>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</si>
  <si>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</si>
  <si>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</si>
  <si>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</si>
  <si>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</si>
  <si>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</si>
  <si>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</si>
  <si>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</si>
  <si>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</si>
  <si>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</si>
  <si>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</si>
  <si>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</si>
  <si>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</si>
  <si>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</si>
  <si>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</si>
  <si>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</si>
  <si>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</si>
  <si>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</si>
  <si>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</si>
  <si>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</si>
  <si>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</si>
  <si>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</si>
  <si>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</si>
  <si>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</si>
  <si>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</si>
  <si>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</si>
  <si>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</si>
  <si>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</si>
  <si>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</si>
  <si>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</si>
  <si>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</si>
  <si>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</si>
  <si>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</si>
  <si>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</si>
  <si>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</si>
  <si>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</si>
  <si>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</si>
  <si>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</si>
  <si>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</si>
  <si>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</si>
  <si>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</si>
  <si>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</si>
  <si>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</si>
  <si>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</si>
  <si>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</si>
  <si>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</si>
  <si>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</si>
  <si>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</si>
  <si>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</si>
  <si>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</si>
  <si>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</si>
  <si>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</si>
  <si>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</si>
  <si>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</si>
  <si>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</si>
  <si>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</si>
  <si>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</si>
  <si>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</si>
  <si>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</si>
  <si>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</si>
  <si>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</si>
  <si>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</si>
  <si>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</si>
  <si>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</si>
  <si>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</si>
  <si>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</si>
  <si>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</si>
  <si>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</si>
  <si>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</si>
  <si>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</si>
  <si>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</si>
  <si>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</si>
  <si>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</si>
  <si>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</si>
  <si>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</si>
  <si>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</si>
  <si>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</si>
  <si>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</si>
  <si>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</si>
  <si>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</si>
  <si>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</si>
  <si>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</si>
  <si>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</si>
  <si>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</si>
  <si>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</si>
  <si>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</si>
  <si>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</si>
  <si>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</si>
  <si>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</si>
  <si>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</si>
  <si>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</si>
  <si>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</si>
  <si>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</si>
  <si>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</si>
  <si>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</si>
  <si>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</si>
  <si>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</si>
  <si>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</si>
  <si>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</si>
  <si>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</si>
  <si>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</si>
  <si>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</si>
  <si>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</si>
  <si>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</si>
  <si>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</si>
  <si>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</si>
  <si>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</si>
  <si>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</si>
  <si>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</si>
  <si>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</si>
  <si>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</si>
  <si>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</si>
  <si>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</si>
  <si>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</si>
  <si>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</si>
  <si>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</si>
  <si>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</si>
  <si>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</si>
  <si>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</si>
  <si>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</si>
  <si>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</si>
  <si>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</si>
  <si>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</si>
  <si>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</si>
  <si>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</si>
  <si>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</si>
  <si>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</si>
  <si>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</si>
  <si>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</si>
  <si>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</si>
  <si>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</si>
  <si>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</si>
  <si>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</si>
  <si>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</si>
  <si>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</si>
  <si>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</si>
  <si>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</si>
  <si>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</si>
  <si>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</si>
  <si>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</si>
  <si>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</si>
  <si>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</si>
  <si>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</si>
  <si>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</si>
  <si>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</si>
  <si>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</si>
  <si>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</si>
  <si>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</si>
  <si>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</si>
  <si>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</si>
  <si>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</si>
  <si>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</si>
  <si>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</si>
  <si>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</si>
  <si>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</si>
  <si>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</si>
  <si>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</si>
  <si>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</si>
  <si>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</si>
  <si>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</si>
  <si>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</si>
  <si>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</si>
  <si>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</si>
  <si>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</si>
  <si>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</si>
  <si>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</si>
  <si>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</si>
  <si>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</si>
  <si>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</si>
  <si>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</si>
  <si>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</si>
  <si>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</si>
  <si>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</si>
  <si>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</si>
  <si>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</si>
  <si>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</si>
  <si>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</si>
  <si>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</si>
  <si>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</si>
  <si>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</si>
  <si>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</si>
  <si>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</si>
  <si>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</si>
  <si>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</si>
  <si>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</si>
  <si>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</si>
  <si>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</si>
  <si>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</si>
  <si>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</si>
  <si>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</si>
  <si>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</si>
  <si>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</si>
  <si>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</si>
  <si>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</si>
  <si>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</si>
  <si>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</si>
  <si>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</si>
  <si>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</si>
  <si>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</si>
  <si>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</si>
  <si>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</si>
  <si>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</si>
  <si>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</si>
  <si>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</si>
  <si>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</si>
  <si>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</si>
  <si>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</si>
  <si>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</si>
  <si>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</si>
  <si>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</si>
  <si>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</si>
  <si>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</si>
  <si>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</si>
  <si>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</si>
  <si>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</si>
  <si>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</si>
  <si>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</si>
  <si>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</si>
  <si>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</si>
  <si>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</si>
  <si>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</si>
  <si>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</si>
  <si>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</si>
  <si>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</si>
  <si>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</si>
  <si>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</si>
  <si>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</si>
  <si>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</si>
  <si>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</si>
  <si>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</si>
  <si>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</si>
  <si>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</si>
  <si>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</si>
  <si>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</si>
  <si>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</si>
  <si>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</si>
  <si>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</si>
  <si>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</si>
  <si>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</si>
  <si>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</si>
  <si>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</si>
  <si>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</si>
  <si>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</si>
  <si>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</si>
  <si>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</si>
  <si>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</si>
  <si>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</si>
  <si>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</si>
  <si>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</si>
  <si>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</si>
  <si>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</si>
  <si>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</si>
  <si>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</si>
  <si>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</si>
  <si>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</si>
  <si>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</si>
  <si>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</si>
  <si>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</si>
  <si>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</si>
  <si>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</si>
  <si>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</si>
  <si>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</si>
  <si>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</si>
  <si>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</si>
  <si>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</si>
  <si>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</si>
  <si>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</si>
  <si>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</si>
  <si>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</si>
  <si>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</si>
  <si>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</si>
  <si>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</si>
  <si>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</si>
  <si>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</si>
  <si>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</si>
  <si>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</si>
  <si>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</si>
  <si>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</si>
  <si>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</si>
  <si>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</si>
  <si>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</si>
  <si>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</si>
  <si>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</si>
  <si>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</si>
  <si>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</si>
  <si>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</si>
  <si>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</si>
  <si>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</si>
  <si>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</si>
  <si>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</si>
  <si>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</si>
  <si>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</si>
  <si>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</si>
  <si>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</si>
  <si>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</si>
  <si>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</si>
  <si>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</si>
  <si>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</si>
  <si>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</si>
  <si>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</si>
  <si>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</si>
  <si>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</si>
  <si>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</si>
  <si>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</si>
  <si>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</si>
  <si>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</si>
  <si>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</si>
  <si>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</si>
  <si>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</si>
  <si>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</si>
  <si>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</si>
  <si>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</si>
  <si>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</si>
  <si>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</si>
  <si>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</si>
  <si>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</si>
  <si>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</si>
  <si>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</si>
  <si>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</si>
  <si>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</si>
  <si>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</si>
  <si>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</si>
  <si>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</si>
  <si>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</si>
  <si>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</si>
  <si>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</si>
  <si>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</si>
  <si>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</si>
  <si>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</si>
  <si>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</si>
  <si>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</si>
  <si>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</si>
  <si>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</si>
  <si>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</si>
  <si>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</si>
  <si>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</si>
  <si>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</si>
  <si>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</si>
  <si>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</si>
  <si>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</si>
  <si>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</si>
  <si>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</si>
  <si>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</si>
  <si>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</si>
  <si>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</si>
  <si>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</si>
  <si>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</si>
  <si>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</si>
  <si>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</si>
  <si>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</si>
  <si>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</si>
  <si>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</si>
  <si>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</si>
  <si>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</si>
  <si>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</si>
  <si>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</si>
  <si>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</si>
  <si>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</si>
  <si>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</si>
  <si>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</si>
  <si>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</si>
  <si>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</si>
  <si>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</si>
  <si>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</si>
  <si>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</si>
  <si>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</si>
  <si>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</si>
  <si>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</si>
  <si>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</si>
  <si>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</si>
  <si>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</si>
  <si>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</si>
  <si>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</si>
  <si>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</si>
  <si>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</si>
  <si>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</si>
  <si>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</si>
  <si>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</si>
  <si>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</si>
  <si>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</si>
  <si>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</si>
  <si>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</si>
  <si>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</si>
  <si>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</si>
  <si>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</si>
  <si>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</si>
  <si>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</si>
  <si>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</si>
  <si>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</si>
  <si>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</si>
  <si>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</si>
  <si>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</si>
  <si>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</si>
  <si>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</si>
  <si>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</si>
  <si>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</si>
  <si>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</si>
  <si>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</si>
  <si>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</si>
  <si>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</si>
  <si>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</si>
  <si>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</si>
  <si>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</si>
  <si>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</si>
  <si>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</si>
  <si>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</si>
  <si>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</si>
  <si>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</si>
  <si>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</si>
  <si>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</si>
  <si>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</si>
  <si>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</si>
  <si>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</si>
  <si>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</si>
  <si>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</si>
  <si>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</si>
  <si>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</si>
  <si>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</si>
  <si>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</si>
  <si>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</si>
  <si>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</si>
  <si>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</si>
  <si>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</si>
  <si>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</si>
  <si>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</si>
  <si>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</si>
  <si>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</si>
  <si>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</si>
  <si>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</si>
  <si>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</si>
  <si>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</si>
  <si>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</si>
  <si>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</si>
  <si>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</si>
  <si>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</si>
  <si>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</si>
  <si>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</si>
  <si>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</si>
  <si>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</si>
  <si>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</si>
  <si>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</si>
  <si>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</si>
  <si>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</si>
  <si>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</si>
  <si>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</si>
  <si>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</si>
  <si>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</si>
  <si>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</si>
  <si>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</si>
  <si>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</si>
  <si>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</si>
  <si>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</si>
  <si>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</si>
  <si>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</si>
  <si>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</si>
  <si>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</si>
  <si>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</si>
  <si>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</si>
  <si>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</si>
  <si>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</si>
  <si>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</si>
  <si>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</si>
  <si>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</si>
  <si>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</si>
  <si>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</si>
  <si>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</si>
  <si>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</si>
  <si>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</si>
  <si>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</si>
  <si>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</si>
  <si>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</si>
  <si>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</si>
  <si>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</si>
  <si>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</si>
  <si>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</si>
  <si>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</si>
  <si>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</si>
  <si>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</si>
  <si>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</si>
  <si>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</si>
  <si>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</si>
  <si>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</si>
  <si>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</si>
  <si>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</si>
  <si>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</si>
  <si>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</si>
  <si>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</si>
  <si>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</si>
  <si>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</si>
  <si>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</si>
  <si>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</si>
  <si>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</si>
  <si>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</si>
  <si>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</si>
  <si>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</si>
  <si>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</si>
  <si>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</si>
  <si>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</si>
  <si>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</si>
  <si>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</si>
  <si>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</si>
  <si>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</si>
  <si>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</si>
  <si>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</si>
  <si>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</si>
  <si>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</si>
  <si>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</si>
  <si>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</si>
  <si>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</si>
  <si>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</si>
  <si>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</si>
  <si>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</si>
  <si>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</si>
  <si>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</si>
  <si>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</si>
  <si>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</si>
  <si>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</si>
  <si>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</si>
  <si>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</si>
  <si>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</si>
  <si>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</si>
  <si>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</si>
  <si>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</si>
  <si>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</si>
  <si>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</si>
  <si>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</si>
  <si>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</si>
  <si>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</si>
  <si>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</si>
  <si>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</si>
  <si>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</si>
  <si>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</si>
  <si>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</si>
  <si>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</si>
  <si>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</si>
  <si>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</si>
  <si>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</si>
  <si>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</si>
  <si>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</si>
  <si>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</si>
  <si>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</si>
  <si>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</si>
  <si>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</si>
  <si>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</si>
  <si>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</si>
  <si>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</si>
  <si>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</si>
  <si>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</si>
  <si>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</si>
  <si>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</si>
  <si>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</si>
  <si>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</si>
  <si>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</si>
  <si>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</si>
  <si>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</si>
  <si>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</si>
  <si>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</si>
  <si>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</si>
  <si>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</si>
  <si>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</si>
  <si>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</si>
  <si>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</si>
  <si>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</si>
  <si>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</si>
  <si>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</si>
  <si>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</si>
  <si>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</si>
  <si>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</si>
  <si>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</si>
  <si>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</si>
  <si>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</si>
  <si>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</si>
  <si>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</si>
  <si>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</si>
  <si>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</si>
  <si>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</si>
  <si>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</si>
  <si>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</si>
  <si>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</si>
  <si>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</si>
  <si>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</si>
  <si>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</si>
  <si>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</si>
  <si>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</si>
  <si>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</si>
  <si>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</si>
  <si>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</si>
  <si>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</si>
  <si>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</si>
  <si>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</si>
  <si>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</si>
  <si>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</si>
  <si>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</si>
  <si>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</si>
  <si>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</si>
  <si>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</si>
  <si>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</si>
  <si>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</si>
  <si>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</si>
  <si>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</si>
  <si>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</si>
  <si>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</si>
  <si>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</si>
  <si>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</si>
  <si>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</si>
  <si>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</si>
  <si>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</si>
  <si>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</si>
  <si>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</si>
  <si>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</si>
  <si>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</si>
  <si>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</si>
  <si>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</si>
  <si>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</si>
  <si>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</si>
  <si>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</si>
  <si>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</si>
  <si>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</si>
  <si>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</si>
  <si>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</si>
  <si>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</si>
  <si>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</si>
  <si>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</si>
  <si>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</si>
  <si>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</si>
  <si>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</si>
  <si>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</si>
  <si>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</si>
  <si>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</si>
  <si>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</si>
  <si>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</si>
  <si>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</si>
  <si>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</si>
  <si>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</si>
  <si>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</si>
  <si>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</si>
  <si>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</si>
  <si>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</si>
  <si>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</si>
  <si>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</si>
  <si>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</si>
  <si>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</si>
  <si>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</si>
  <si>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</si>
  <si>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</si>
  <si>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</si>
  <si>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</si>
  <si>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</si>
  <si>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</si>
  <si>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</si>
  <si>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</si>
  <si>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</si>
  <si>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</si>
  <si>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</si>
  <si>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</si>
  <si>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</si>
  <si>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</si>
  <si>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</si>
  <si>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</si>
  <si>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</si>
  <si>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</si>
  <si>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</si>
  <si>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</si>
  <si>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</si>
  <si>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</si>
  <si>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</si>
  <si>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</si>
  <si>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</si>
  <si>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</si>
  <si>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</si>
  <si>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</si>
  <si>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</si>
  <si>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</si>
  <si>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</si>
  <si>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</si>
  <si>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</si>
  <si>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</si>
  <si>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</si>
  <si>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</si>
  <si>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</si>
  <si>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</si>
  <si>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</si>
  <si>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</si>
  <si>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</si>
  <si>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</si>
  <si>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</si>
  <si>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</si>
  <si>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</si>
  <si>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</si>
  <si>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</si>
  <si>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</si>
  <si>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</si>
  <si>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</si>
  <si>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</si>
  <si>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</si>
  <si>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</si>
  <si>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</si>
  <si>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</si>
  <si>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</si>
  <si>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</si>
  <si>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</si>
  <si>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</si>
  <si>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</si>
  <si>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</si>
  <si>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</si>
  <si>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</si>
  <si>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</si>
  <si>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</si>
  <si>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</si>
  <si>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</si>
  <si>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</si>
  <si>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</si>
  <si>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</si>
  <si>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</si>
  <si>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</si>
  <si>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</si>
  <si>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</si>
  <si>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</si>
  <si>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</si>
  <si>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</si>
  <si>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</si>
  <si>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</si>
  <si>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</si>
  <si>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</si>
  <si>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</si>
  <si>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</si>
  <si>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</si>
  <si>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</si>
  <si>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</si>
  <si>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</si>
  <si>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</si>
  <si>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</si>
  <si>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</si>
  <si>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</si>
  <si>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</si>
  <si>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</si>
  <si>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</si>
  <si>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</si>
  <si>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</si>
  <si>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</si>
  <si>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</si>
  <si>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</si>
  <si>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</si>
  <si>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</si>
  <si>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</si>
  <si>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</si>
  <si>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</si>
  <si>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</si>
  <si>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</si>
  <si>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</si>
  <si>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</si>
  <si>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</si>
  <si>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</si>
  <si>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</si>
  <si>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</si>
  <si>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</si>
  <si>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</si>
  <si>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</si>
  <si>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</si>
  <si>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</si>
  <si>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</si>
  <si>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</si>
  <si>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</si>
  <si>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</si>
  <si>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</si>
  <si>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</si>
  <si>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</si>
  <si>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</si>
  <si>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</si>
  <si>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</si>
  <si>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</si>
  <si>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</si>
  <si>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</si>
  <si>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</si>
  <si>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</si>
  <si>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</si>
  <si>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</si>
  <si>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</si>
  <si>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</si>
  <si>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</si>
  <si>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</si>
  <si>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</si>
  <si>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</si>
  <si>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</si>
  <si>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</si>
  <si>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</si>
  <si>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</si>
  <si>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</si>
  <si>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</si>
  <si>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</si>
  <si>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</si>
  <si>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</si>
  <si>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</si>
  <si>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</si>
  <si>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</si>
  <si>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</si>
  <si>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</si>
  <si>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</si>
  <si>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</si>
  <si>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</si>
  <si>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</si>
  <si>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</si>
  <si>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</si>
  <si>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</si>
  <si>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</si>
  <si>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</si>
  <si>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</si>
  <si>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</si>
  <si>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</si>
  <si>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</si>
  <si>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</si>
  <si>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</si>
  <si>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</si>
  <si>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</si>
  <si>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</si>
  <si>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</si>
  <si>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</si>
  <si>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</si>
  <si>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</si>
  <si>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</si>
  <si>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</si>
  <si>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</si>
  <si>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</si>
  <si>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</si>
  <si>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</si>
  <si>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</si>
  <si>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</si>
  <si>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</si>
  <si>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</si>
  <si>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</si>
  <si>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</si>
  <si>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</si>
  <si>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</si>
  <si>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</si>
  <si>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</si>
  <si>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</si>
  <si>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</si>
  <si>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</si>
  <si>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</si>
  <si>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</si>
  <si>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</si>
  <si>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</si>
  <si>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</si>
  <si>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</si>
  <si>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</si>
  <si>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</si>
  <si>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</si>
  <si>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</si>
  <si>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</si>
  <si>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</si>
  <si>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</si>
  <si>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</si>
  <si>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</si>
  <si>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</si>
  <si>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</si>
  <si>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</si>
  <si>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</si>
  <si>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</si>
  <si>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</si>
  <si>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</si>
  <si>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</si>
  <si>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</si>
  <si>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</si>
  <si>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</si>
  <si>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</si>
  <si>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</si>
  <si>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</si>
  <si>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</si>
  <si>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</si>
  <si>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</si>
  <si>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</si>
  <si>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</si>
  <si>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</si>
  <si>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</si>
  <si>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</si>
  <si>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</si>
  <si>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</si>
  <si>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</si>
  <si>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</si>
  <si>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</si>
  <si>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</si>
  <si>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</si>
  <si>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</si>
  <si>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</si>
  <si>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</si>
  <si>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</si>
  <si>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</si>
  <si>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</si>
  <si>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</si>
  <si>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</si>
  <si>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</si>
  <si>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</si>
  <si>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</si>
  <si>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</si>
  <si>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</si>
  <si>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</si>
  <si>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</si>
  <si>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</si>
  <si>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</si>
  <si>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</si>
  <si>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</si>
  <si>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</si>
  <si>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</si>
  <si>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</si>
  <si>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</si>
  <si>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</si>
  <si>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</si>
  <si>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</si>
  <si>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</si>
  <si>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</si>
  <si>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</si>
  <si>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</si>
  <si>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</si>
  <si>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</si>
  <si>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</si>
  <si>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</si>
  <si>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</si>
  <si>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</si>
  <si>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</si>
  <si>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</si>
  <si>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</si>
  <si>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</si>
  <si>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</si>
  <si>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</si>
  <si>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</si>
  <si>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</si>
  <si>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</si>
  <si>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</si>
  <si>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</si>
  <si>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</si>
  <si>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</si>
  <si>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</si>
  <si>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</si>
  <si>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</si>
  <si>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</si>
  <si>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</si>
  <si>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</si>
  <si>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</si>
  <si>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</si>
  <si>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</si>
  <si>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</si>
  <si>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</si>
  <si>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</si>
  <si>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</si>
  <si>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</si>
  <si>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</si>
  <si>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</si>
  <si>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</si>
  <si>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</si>
  <si>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</si>
  <si>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</si>
  <si>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</si>
  <si>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</si>
  <si>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</si>
  <si>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</si>
  <si>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</si>
  <si>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</si>
  <si>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</si>
  <si>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</si>
  <si>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</si>
  <si>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</si>
  <si>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</si>
  <si>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</si>
  <si>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</si>
  <si>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</si>
  <si>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</si>
  <si>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</si>
  <si>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</si>
  <si>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</si>
  <si>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</si>
  <si>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</si>
  <si>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</si>
  <si>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</si>
  <si>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</si>
  <si>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</si>
  <si>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</si>
  <si>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</si>
  <si>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</si>
  <si>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</si>
  <si>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</si>
  <si>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</si>
  <si>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</si>
  <si>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</si>
  <si>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</si>
  <si>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</si>
  <si>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</si>
  <si>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</si>
  <si>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</si>
  <si>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</si>
  <si>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</si>
  <si>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</si>
  <si>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</si>
  <si>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</si>
  <si>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</si>
  <si>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</si>
  <si>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</si>
  <si>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</si>
  <si>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</si>
  <si>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</si>
  <si>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</si>
  <si>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</si>
  <si>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</si>
  <si>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</si>
  <si>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</si>
  <si>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</si>
  <si>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</si>
  <si>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</si>
  <si>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</si>
  <si>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</si>
  <si>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</si>
  <si>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</si>
  <si>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</si>
  <si>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</si>
  <si>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</si>
  <si>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</si>
  <si>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</si>
  <si>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</si>
  <si>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</si>
  <si>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</si>
  <si>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</si>
  <si>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</si>
  <si>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</si>
  <si>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</si>
  <si>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</si>
  <si>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</si>
  <si>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</si>
  <si>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</si>
  <si>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</si>
  <si>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</si>
  <si>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</si>
  <si>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</si>
  <si>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</si>
  <si>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</si>
  <si>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</si>
  <si>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</si>
  <si>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</si>
  <si>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</si>
  <si>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</si>
  <si>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</si>
  <si>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</si>
  <si>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</si>
  <si>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</si>
  <si>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</si>
  <si>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</si>
  <si>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</si>
  <si>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</si>
  <si>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</si>
  <si>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</si>
  <si>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</si>
  <si>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</si>
  <si>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</si>
  <si>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</si>
  <si>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</si>
  <si>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</si>
  <si>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</si>
  <si>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</si>
  <si>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</si>
  <si>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</si>
  <si>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</si>
  <si>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</si>
  <si>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</si>
  <si>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</si>
  <si>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</si>
  <si>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</si>
  <si>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</si>
  <si>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</si>
  <si>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</si>
  <si>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</si>
  <si>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</si>
  <si>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</si>
  <si>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</si>
  <si>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</si>
  <si>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</si>
  <si>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</si>
  <si>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</si>
  <si>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</si>
  <si>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</si>
  <si>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</si>
  <si>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</si>
  <si>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</si>
  <si>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</si>
  <si>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</si>
  <si>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</si>
  <si>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</si>
  <si>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</si>
  <si>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</si>
  <si>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</si>
  <si>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</si>
  <si>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</si>
  <si>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</si>
  <si>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</si>
  <si>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</si>
  <si>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</si>
  <si>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</si>
  <si>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</si>
  <si>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</si>
  <si>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</si>
  <si>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</si>
  <si>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</si>
  <si>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</si>
  <si>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</si>
  <si>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</si>
  <si>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</si>
  <si>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</si>
  <si>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</si>
  <si>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</si>
  <si>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</si>
  <si>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</si>
  <si>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</si>
  <si>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</si>
  <si>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</si>
  <si>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</si>
  <si>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</si>
  <si>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</si>
  <si>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</si>
  <si>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</si>
  <si>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</si>
  <si>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</si>
  <si>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</si>
  <si>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</si>
  <si>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</si>
  <si>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</si>
  <si>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</si>
  <si>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</si>
  <si>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</si>
  <si>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</si>
  <si>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</si>
  <si>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</si>
  <si>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</si>
  <si>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</si>
  <si>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</si>
  <si>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</si>
  <si>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</si>
  <si>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</si>
  <si>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</si>
  <si>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</si>
  <si>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</si>
  <si>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</si>
  <si>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</si>
  <si>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</si>
  <si>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</si>
  <si>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</si>
  <si>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</si>
  <si>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</si>
  <si>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</si>
  <si>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</si>
  <si>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</si>
  <si>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</si>
  <si>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</si>
  <si>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</si>
  <si>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</si>
  <si>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</si>
  <si>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</si>
  <si>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</si>
  <si>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</si>
  <si>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</si>
  <si>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</si>
  <si>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</si>
  <si>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</si>
  <si>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</si>
  <si>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</si>
  <si>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</si>
  <si>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</si>
  <si>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</si>
  <si>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</si>
  <si>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</si>
  <si>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</si>
  <si>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</si>
  <si>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</si>
  <si>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</si>
  <si>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</si>
  <si>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</si>
  <si>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</si>
  <si>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</si>
  <si>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</si>
  <si>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</si>
  <si>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</si>
  <si>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</si>
  <si>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</si>
  <si>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</si>
  <si>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</si>
  <si>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</si>
  <si>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</si>
  <si>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</si>
  <si>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</si>
  <si>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</si>
  <si>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</si>
  <si>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</si>
  <si>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</si>
  <si>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</si>
  <si>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</si>
  <si>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</si>
  <si>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</si>
  <si>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</si>
  <si>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</si>
  <si>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</si>
  <si>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</si>
  <si>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</si>
  <si>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</si>
  <si>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</si>
  <si>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</si>
  <si>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</si>
  <si>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</si>
  <si>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</si>
  <si>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</si>
  <si>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</si>
  <si>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</si>
  <si>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</si>
  <si>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</si>
  <si>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</si>
  <si>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</si>
  <si>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</si>
  <si>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</si>
  <si>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</si>
  <si>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</si>
  <si>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</si>
  <si>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</si>
  <si>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</si>
  <si>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</si>
  <si>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</si>
  <si>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</si>
  <si>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</si>
  <si>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</si>
  <si>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</si>
  <si>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</si>
  <si>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</si>
  <si>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</si>
  <si>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</si>
  <si>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</si>
  <si>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</si>
  <si>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</si>
  <si>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</si>
  <si>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</si>
  <si>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</si>
  <si>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</si>
  <si>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</si>
  <si>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</si>
  <si>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</si>
  <si>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</si>
  <si>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</si>
  <si>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</si>
  <si>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</si>
  <si>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</si>
  <si>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</si>
  <si>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</si>
  <si>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</si>
  <si>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</si>
  <si>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</si>
  <si>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</si>
  <si>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</si>
  <si>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</si>
  <si>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</si>
  <si>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</si>
  <si>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</si>
  <si>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</si>
  <si>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</si>
  <si>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</si>
  <si>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</si>
  <si>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</si>
  <si>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</si>
  <si>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</si>
  <si>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</si>
  <si>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</si>
  <si>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</si>
  <si>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</si>
  <si>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</si>
  <si>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</si>
  <si>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</si>
  <si>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</si>
  <si>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</si>
  <si>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</si>
  <si>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</si>
  <si>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</si>
  <si>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</si>
  <si>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</si>
  <si>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</si>
  <si>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</si>
  <si>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</si>
  <si>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</si>
  <si>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</si>
  <si>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</si>
  <si>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</si>
  <si>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</si>
  <si>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</si>
  <si>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</si>
  <si>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</si>
  <si>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</si>
  <si>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</si>
  <si>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</si>
  <si>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</si>
  <si>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</si>
  <si>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</si>
  <si>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</si>
  <si>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</si>
  <si>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</si>
  <si>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</si>
  <si>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</si>
  <si>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</si>
  <si>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</si>
  <si>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</si>
  <si>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</si>
  <si>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</si>
  <si>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</si>
  <si>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</si>
  <si>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</si>
  <si>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</si>
  <si>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</si>
  <si>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</si>
  <si>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</si>
  <si>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</si>
  <si>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</si>
  <si>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</si>
  <si>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</si>
  <si>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</si>
  <si>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</si>
  <si>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</si>
  <si>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</si>
  <si>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</si>
  <si>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</si>
  <si>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</si>
  <si>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</si>
  <si>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</si>
  <si>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</si>
  <si>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</si>
  <si>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</si>
  <si>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</si>
  <si>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</si>
  <si>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</si>
  <si>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</si>
  <si>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</si>
  <si>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</si>
  <si>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</si>
  <si>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</si>
  <si>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</si>
  <si>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</si>
  <si>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</si>
  <si>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</si>
  <si>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</si>
  <si>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</si>
  <si>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</si>
  <si>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</si>
  <si>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</si>
  <si>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</si>
  <si>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</si>
  <si>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</si>
  <si>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</si>
  <si>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</si>
  <si>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</si>
  <si>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</si>
  <si>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</si>
  <si>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</si>
  <si>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</si>
  <si>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</si>
  <si>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</si>
  <si>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</si>
  <si>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</si>
  <si>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</si>
  <si>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</si>
  <si>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</si>
  <si>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</si>
  <si>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</si>
  <si>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</si>
  <si>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</si>
  <si>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</si>
  <si>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</si>
  <si>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</si>
  <si>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</si>
  <si>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</si>
  <si>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</si>
  <si>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</si>
  <si>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</si>
  <si>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</si>
  <si>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</si>
  <si>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</si>
  <si>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</si>
  <si>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</si>
  <si>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</si>
  <si>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</si>
  <si>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</si>
  <si>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</si>
  <si>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</si>
  <si>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</si>
  <si>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</si>
  <si>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</si>
  <si>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</si>
  <si>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</si>
  <si>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</si>
  <si>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</si>
  <si>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</si>
  <si>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</si>
  <si>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</si>
  <si>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</si>
  <si>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</si>
  <si>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</si>
  <si>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</si>
  <si>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</si>
  <si>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</si>
  <si>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</si>
  <si>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</si>
  <si>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</si>
  <si>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</si>
  <si>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</si>
  <si>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</si>
  <si>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</si>
  <si>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</si>
  <si>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</si>
  <si>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</si>
  <si>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</si>
  <si>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</si>
  <si>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</si>
  <si>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</si>
  <si>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</si>
  <si>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</si>
  <si>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</si>
  <si>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</si>
  <si>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</si>
  <si>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</si>
  <si>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</si>
  <si>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</si>
  <si>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</si>
  <si>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</si>
  <si>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</si>
  <si>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</si>
  <si>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</si>
  <si>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</si>
  <si>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</si>
  <si>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</si>
  <si>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</si>
  <si>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</si>
  <si>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</si>
  <si>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</si>
  <si>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</si>
  <si>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</si>
  <si>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</si>
  <si>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</si>
  <si>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</si>
  <si>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</si>
  <si>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</si>
  <si>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</si>
  <si>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</si>
  <si>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</si>
  <si>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</si>
  <si>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</si>
  <si>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</si>
  <si>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</si>
  <si>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</si>
  <si>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</si>
  <si>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</si>
  <si>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</si>
  <si>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</si>
  <si>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</si>
  <si>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</si>
  <si>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</si>
  <si>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</si>
  <si>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</si>
  <si>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</si>
  <si>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</si>
  <si>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</si>
  <si>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</si>
  <si>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</si>
  <si>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</si>
  <si>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</si>
  <si>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</si>
  <si>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</si>
  <si>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</si>
  <si>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</si>
  <si>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</si>
  <si>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</si>
  <si>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</si>
  <si>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</si>
  <si>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</si>
  <si>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</si>
  <si>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</si>
  <si>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</si>
  <si>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</si>
  <si>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</si>
  <si>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</si>
  <si>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</si>
  <si>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</si>
  <si>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</si>
  <si>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</si>
  <si>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</si>
  <si>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</si>
  <si>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</si>
  <si>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</si>
  <si>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</si>
  <si>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</si>
  <si>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</si>
  <si>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</si>
  <si>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</si>
  <si>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</si>
  <si>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</si>
  <si>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</si>
  <si>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</si>
  <si>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</si>
  <si>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</si>
  <si>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</si>
  <si>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</si>
  <si>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</si>
  <si>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</si>
  <si>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</si>
  <si>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</si>
  <si>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</si>
  <si>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</si>
  <si>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</si>
  <si>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</si>
  <si>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</si>
  <si>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</si>
  <si>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</si>
  <si>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</si>
  <si>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</si>
  <si>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</si>
  <si>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</si>
  <si>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</si>
  <si>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</si>
  <si>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</si>
  <si>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</si>
  <si>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</si>
  <si>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</si>
  <si>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</si>
  <si>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</si>
  <si>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</si>
  <si>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</si>
  <si>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</si>
  <si>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</si>
  <si>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</si>
  <si>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</si>
  <si>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</si>
  <si>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</si>
  <si>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</si>
  <si>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</si>
  <si>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</si>
  <si>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</si>
  <si>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</si>
  <si>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</si>
  <si>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</si>
  <si>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</si>
  <si>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</si>
  <si>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</si>
  <si>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</si>
  <si>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</si>
  <si>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</si>
  <si>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</si>
  <si>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</si>
  <si>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</si>
  <si>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</si>
  <si>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</si>
  <si>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</si>
  <si>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</si>
  <si>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</si>
  <si>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</si>
  <si>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</si>
  <si>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</si>
  <si>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</si>
  <si>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</si>
  <si>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</si>
  <si>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</si>
  <si>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</si>
  <si>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</si>
  <si>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</si>
  <si>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</si>
  <si>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</si>
  <si>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</si>
  <si>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</si>
  <si>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</si>
  <si>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</si>
  <si>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</si>
  <si>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</si>
  <si>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</si>
  <si>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</si>
  <si>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</si>
  <si>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</si>
  <si>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</si>
  <si>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</si>
  <si>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</si>
  <si>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</si>
  <si>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</si>
  <si>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</si>
  <si>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</si>
  <si>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</si>
  <si>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</si>
  <si>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</si>
  <si>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</si>
  <si>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</si>
  <si>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</si>
  <si>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</si>
  <si>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</si>
  <si>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</si>
  <si>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</si>
  <si>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</si>
  <si>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</si>
  <si>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</si>
  <si>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</si>
  <si>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</si>
  <si>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</si>
  <si>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</si>
  <si>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</si>
  <si>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</si>
  <si>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</si>
  <si>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</si>
  <si>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</si>
  <si>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</si>
  <si>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</si>
  <si>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</si>
  <si>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</si>
  <si>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</si>
  <si>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</si>
  <si>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</si>
  <si>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</si>
  <si>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</si>
  <si>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</si>
  <si>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</si>
  <si>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</si>
  <si>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</si>
  <si>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</si>
  <si>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</si>
  <si>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</si>
  <si>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</si>
  <si>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</si>
  <si>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</si>
  <si>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</si>
  <si>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</si>
  <si>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</si>
  <si>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</si>
  <si>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</si>
  <si>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</si>
  <si>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</si>
  <si>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</si>
  <si>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</si>
  <si>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</si>
  <si>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</si>
  <si>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</si>
  <si>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</si>
  <si>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</si>
  <si>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</si>
  <si>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</si>
  <si>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</si>
  <si>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</si>
  <si>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</si>
  <si>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</si>
  <si>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</si>
  <si>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</si>
  <si>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</si>
  <si>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</si>
  <si>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</si>
  <si>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</si>
  <si>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</si>
  <si>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</si>
  <si>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</si>
  <si>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</si>
  <si>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</si>
  <si>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</si>
  <si>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</si>
  <si>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</si>
  <si>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</si>
  <si>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</si>
  <si>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</si>
  <si>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</si>
  <si>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</si>
  <si>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</si>
  <si>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</si>
  <si>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</si>
  <si>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</si>
  <si>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</si>
  <si>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</si>
  <si>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</si>
  <si>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</si>
  <si>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</si>
  <si>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</si>
  <si>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</si>
  <si>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</si>
  <si>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</si>
  <si>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</si>
  <si>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</si>
  <si>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</si>
  <si>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</si>
  <si>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</si>
  <si>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</si>
  <si>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</si>
  <si>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</si>
  <si>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</si>
  <si>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</si>
  <si>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</si>
  <si>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</si>
  <si>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</si>
  <si>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</si>
  <si>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</si>
  <si>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</si>
  <si>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</si>
  <si>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</si>
  <si>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</si>
  <si>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</si>
  <si>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</si>
  <si>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</si>
  <si>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</si>
  <si>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</si>
  <si>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</si>
  <si>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</si>
  <si>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</si>
  <si>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</si>
  <si>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</si>
  <si>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</si>
  <si>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</si>
  <si>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</si>
  <si>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</si>
  <si>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</si>
  <si>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</si>
  <si>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</si>
  <si>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</si>
  <si>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</si>
  <si>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</si>
  <si>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</si>
  <si>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</si>
  <si>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</si>
  <si>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</si>
  <si>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</si>
  <si>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</si>
  <si>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</si>
  <si>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</si>
  <si>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</si>
  <si>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</si>
  <si>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</si>
  <si>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</si>
  <si>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</si>
  <si>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</si>
  <si>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</si>
  <si>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</si>
  <si>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</si>
  <si>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</si>
  <si>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</si>
  <si>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</si>
  <si>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</si>
  <si>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</si>
  <si>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</si>
  <si>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</si>
  <si>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</si>
  <si>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</si>
  <si>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</si>
  <si>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</si>
  <si>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</si>
  <si>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</si>
  <si>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</si>
  <si>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</si>
  <si>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</si>
  <si>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</si>
  <si>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</si>
  <si>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</si>
  <si>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</si>
  <si>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</si>
  <si>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</si>
  <si>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</si>
  <si>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</si>
  <si>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</si>
  <si>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</si>
  <si>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</si>
  <si>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</si>
  <si>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</si>
  <si>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</si>
  <si>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</si>
  <si>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</si>
  <si>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</si>
  <si>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</si>
  <si>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</si>
  <si>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</si>
  <si>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</si>
  <si>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</si>
  <si>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</si>
  <si>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</si>
  <si>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</si>
  <si>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</si>
  <si>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</si>
  <si>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</si>
  <si>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</si>
  <si>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</si>
  <si>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</si>
  <si>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</si>
  <si>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</si>
  <si>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</si>
  <si>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</si>
  <si>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</si>
  <si>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</si>
  <si>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</si>
  <si>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</si>
  <si>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</si>
  <si>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</si>
  <si>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</si>
  <si>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</si>
  <si>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</si>
  <si>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</si>
  <si>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</si>
  <si>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</si>
  <si>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</si>
  <si>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</si>
  <si>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</si>
  <si>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</si>
  <si>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</si>
  <si>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</si>
  <si>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</si>
  <si>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</si>
  <si>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</si>
  <si>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</si>
  <si>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</si>
  <si>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</si>
  <si>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</si>
  <si>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</si>
  <si>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</si>
  <si>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</si>
  <si>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</si>
  <si>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</si>
  <si>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</si>
  <si>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</si>
  <si>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</si>
  <si>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</si>
  <si>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</si>
  <si>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</si>
  <si>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</si>
  <si>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</si>
  <si>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</si>
  <si>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</si>
  <si>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</si>
  <si>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</si>
  <si>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</si>
  <si>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</si>
  <si>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</si>
  <si>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</si>
  <si>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</si>
  <si>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</si>
  <si>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</si>
  <si>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</si>
  <si>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</si>
  <si>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</si>
  <si>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</si>
  <si>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</si>
  <si>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</si>
  <si>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</si>
  <si>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</si>
  <si>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</si>
  <si>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</si>
  <si>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</si>
  <si>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</si>
  <si>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</si>
  <si>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</si>
  <si>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</si>
  <si>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</si>
  <si>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</si>
  <si>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</si>
  <si>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</si>
  <si>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</si>
  <si>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</si>
  <si>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</si>
  <si>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</si>
  <si>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</si>
  <si>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</si>
  <si>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</si>
  <si>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</si>
  <si>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</si>
  <si>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</si>
  <si>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</si>
  <si>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</si>
  <si>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</si>
  <si>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</si>
  <si>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</si>
  <si>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</si>
  <si>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</si>
  <si>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</si>
  <si>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</si>
  <si>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</si>
  <si>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</si>
  <si>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</si>
  <si>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</si>
  <si>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</si>
  <si>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</si>
  <si>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</si>
  <si>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</si>
  <si>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</si>
  <si>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</si>
  <si>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</si>
  <si>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</si>
  <si>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</si>
  <si>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</si>
  <si>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</si>
  <si>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</si>
  <si>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</si>
  <si>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</si>
  <si>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</si>
  <si>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</si>
  <si>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</si>
  <si>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</si>
  <si>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</si>
  <si>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</si>
  <si>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</si>
  <si>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</si>
  <si>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</si>
  <si>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</si>
  <si>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</si>
  <si>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</si>
  <si>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</si>
  <si>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</si>
  <si>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</si>
  <si>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</si>
  <si>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</si>
  <si>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</si>
  <si>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</si>
  <si>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</si>
  <si>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</si>
  <si>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</si>
  <si>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</si>
  <si>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</si>
  <si>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</si>
  <si>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</si>
  <si>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</si>
  <si>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</si>
  <si>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</si>
  <si>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</si>
  <si>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</si>
  <si>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</si>
  <si>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</si>
  <si>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</si>
  <si>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</si>
  <si>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</si>
  <si>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</si>
  <si>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</si>
  <si>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</si>
  <si>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</si>
  <si>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</si>
  <si>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</si>
  <si>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</si>
  <si>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</si>
  <si>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</si>
  <si>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</si>
  <si>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</si>
  <si>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</si>
  <si>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</si>
  <si>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</si>
  <si>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</si>
  <si>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</si>
  <si>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</si>
  <si>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</si>
  <si>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</si>
  <si>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</si>
  <si>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</si>
  <si>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</si>
  <si>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</si>
  <si>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</si>
  <si>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</si>
  <si>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</si>
  <si>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</si>
  <si>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</si>
  <si>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</si>
  <si>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</si>
  <si>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</si>
  <si>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</si>
  <si>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</si>
  <si>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</si>
  <si>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</si>
  <si>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</si>
  <si>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</si>
  <si>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</si>
  <si>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</si>
  <si>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</si>
  <si>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</si>
  <si>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</si>
  <si>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</si>
  <si>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</si>
  <si>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</si>
  <si>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</si>
  <si>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</si>
  <si>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</si>
  <si>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</si>
  <si>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</si>
  <si>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</si>
  <si>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</si>
  <si>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</si>
  <si>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</si>
  <si>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</si>
  <si>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</si>
  <si>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</si>
  <si>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</si>
  <si>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</si>
  <si>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</si>
  <si>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</si>
  <si>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</si>
  <si>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</si>
  <si>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</si>
  <si>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</si>
  <si>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</si>
  <si>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</si>
  <si>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</si>
  <si>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</si>
  <si>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</si>
  <si>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</si>
  <si>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</si>
  <si>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</si>
  <si>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</si>
  <si>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</si>
  <si>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</si>
  <si>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</si>
  <si>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</si>
  <si>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</si>
  <si>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</si>
  <si>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</si>
  <si>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</si>
  <si>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</si>
  <si>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</si>
  <si>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</si>
  <si>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</si>
  <si>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</si>
  <si>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</si>
  <si>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</si>
  <si>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</si>
  <si>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</si>
  <si>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</si>
  <si>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</si>
  <si>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</si>
  <si>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</si>
  <si>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</si>
  <si>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</si>
  <si>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</si>
  <si>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</si>
  <si>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</si>
  <si>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</si>
  <si>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</si>
  <si>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</si>
  <si>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</si>
  <si>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</si>
  <si>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</si>
  <si>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</si>
  <si>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</si>
  <si>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</si>
  <si>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</si>
  <si>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</si>
  <si>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</si>
  <si>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</si>
  <si>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</si>
  <si>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</si>
  <si>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</si>
  <si>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</si>
  <si>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</si>
  <si>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</si>
  <si>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</si>
  <si>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</si>
  <si>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</si>
  <si>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</si>
  <si>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</si>
  <si>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</si>
  <si>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</si>
  <si>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</si>
  <si>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</si>
  <si>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</si>
  <si>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</si>
  <si>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</si>
  <si>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</si>
  <si>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</si>
  <si>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</si>
  <si>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</si>
  <si>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</si>
  <si>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</si>
  <si>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</si>
  <si>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</si>
  <si>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</si>
  <si>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</si>
  <si>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</si>
  <si>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</si>
  <si>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</si>
  <si>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</si>
  <si>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</si>
  <si>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</si>
  <si>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</si>
  <si>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</si>
  <si>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</si>
  <si>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</si>
  <si>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</si>
  <si>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</si>
  <si>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</si>
  <si>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</si>
  <si>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</si>
  <si>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</si>
  <si>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</si>
  <si>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</si>
  <si>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</si>
  <si>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</si>
  <si>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</si>
  <si>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</si>
  <si>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</si>
  <si>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</si>
  <si>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</si>
  <si>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</si>
  <si>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</si>
  <si>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</si>
  <si>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</si>
  <si>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</si>
  <si>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</si>
  <si>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</si>
  <si>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</si>
  <si>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</si>
  <si>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</si>
  <si>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</si>
  <si>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</si>
  <si>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</si>
  <si>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</si>
  <si>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</si>
  <si>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</si>
  <si>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</si>
  <si>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</si>
  <si>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</si>
  <si>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</si>
  <si>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</si>
  <si>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</si>
  <si>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</si>
  <si>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</si>
  <si>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</si>
  <si>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</si>
  <si>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</si>
  <si>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</si>
  <si>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</si>
  <si>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</si>
  <si>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</si>
  <si>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</si>
  <si>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</si>
  <si>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</si>
  <si>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</si>
  <si>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</si>
  <si>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</si>
  <si>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</si>
  <si>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</si>
  <si>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</si>
  <si>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</si>
  <si>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</si>
  <si>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</si>
  <si>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</si>
  <si>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</si>
  <si>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</si>
  <si>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</si>
  <si>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</si>
  <si>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</si>
  <si>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</si>
  <si>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</si>
  <si>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</si>
  <si>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</si>
  <si>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</si>
  <si>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</si>
  <si>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</si>
  <si>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</si>
  <si>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</si>
  <si>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</si>
  <si>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</si>
  <si>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</si>
  <si>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</si>
  <si>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</si>
  <si>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</si>
  <si>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</si>
  <si>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</si>
  <si>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</si>
  <si>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</si>
  <si>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</si>
  <si>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</si>
  <si>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</si>
  <si>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</si>
  <si>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</si>
  <si>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</si>
  <si>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</si>
  <si>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</si>
  <si>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</si>
  <si>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</si>
  <si>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</si>
  <si>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</si>
  <si>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</si>
  <si>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</si>
  <si>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</si>
  <si>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</si>
  <si>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</si>
  <si>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</si>
  <si>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</si>
  <si>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</si>
  <si>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</si>
  <si>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</si>
  <si>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</si>
  <si>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</si>
  <si>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</si>
  <si>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</si>
  <si>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</si>
  <si>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</si>
  <si>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</si>
  <si>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</si>
  <si>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</si>
  <si>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</si>
  <si>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</si>
  <si>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</si>
  <si>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</si>
  <si>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</si>
  <si>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</si>
  <si>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</si>
  <si>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</si>
  <si>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</si>
  <si>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</si>
  <si>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</si>
  <si>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</si>
  <si>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</si>
  <si>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</si>
  <si>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</si>
  <si>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</si>
  <si>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</si>
  <si>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</si>
  <si>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</si>
  <si>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</si>
  <si>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</si>
  <si>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</si>
  <si>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</si>
  <si>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</si>
  <si>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</si>
  <si>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</si>
  <si>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</si>
  <si>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</si>
  <si>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</si>
  <si>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</si>
  <si>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</si>
  <si>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</si>
  <si>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</si>
  <si>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</si>
  <si>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</si>
  <si>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</si>
  <si>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</si>
  <si>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</si>
  <si>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</si>
  <si>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</si>
  <si>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</si>
  <si>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</si>
  <si>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</si>
  <si>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</si>
  <si>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</si>
  <si>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</si>
  <si>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</si>
  <si>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</si>
  <si>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</si>
  <si>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</si>
  <si>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</si>
  <si>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</si>
  <si>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</si>
  <si>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</si>
  <si>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</si>
  <si>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</si>
  <si>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</si>
  <si>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</si>
  <si>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</si>
  <si>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</si>
  <si>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</si>
  <si>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</si>
  <si>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</si>
  <si>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</si>
  <si>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</si>
  <si>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</si>
  <si>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</si>
  <si>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</si>
  <si>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</si>
  <si>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</si>
  <si>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</si>
  <si>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</si>
  <si>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</si>
  <si>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</si>
  <si>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</si>
  <si>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</si>
  <si>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</si>
  <si>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</si>
  <si>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</si>
  <si>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</si>
  <si>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</si>
  <si>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</si>
  <si>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</si>
  <si>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</si>
  <si>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</si>
  <si>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</si>
  <si>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</si>
  <si>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</si>
  <si>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</si>
  <si>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</si>
  <si>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</si>
  <si>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</si>
  <si>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</si>
  <si>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</si>
  <si>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</si>
  <si>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</si>
  <si>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</si>
  <si>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</si>
  <si>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</si>
  <si>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</si>
  <si>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</si>
  <si>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</si>
  <si>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</si>
  <si>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</si>
  <si>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</si>
  <si>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</si>
  <si>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</si>
  <si>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</si>
  <si>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</si>
  <si>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</si>
  <si>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</si>
  <si>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</si>
  <si>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</si>
  <si>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</si>
  <si>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</si>
  <si>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</si>
  <si>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</si>
  <si>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</si>
  <si>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</si>
  <si>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</si>
  <si>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</si>
  <si>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</si>
  <si>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</si>
  <si>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</si>
  <si>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</si>
  <si>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</si>
  <si>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</si>
  <si>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</si>
  <si>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</si>
  <si>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</si>
  <si>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</si>
  <si>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</si>
  <si>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</si>
  <si>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</si>
  <si>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</si>
  <si>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</si>
  <si>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</si>
  <si>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</si>
  <si>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</si>
  <si>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</si>
  <si>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</si>
  <si>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</si>
  <si>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</si>
  <si>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</si>
  <si>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</si>
  <si>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</si>
  <si>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</si>
  <si>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</si>
  <si>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</si>
  <si>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</si>
  <si>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</si>
  <si>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</si>
  <si>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</si>
  <si>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</si>
  <si>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</si>
  <si>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</si>
  <si>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</si>
  <si>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</si>
  <si>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</si>
  <si>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</si>
  <si>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</si>
  <si>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</si>
  <si>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</si>
  <si>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</si>
  <si>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</si>
  <si>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</si>
  <si>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</si>
  <si>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</si>
  <si>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</si>
  <si>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</si>
  <si>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</si>
  <si>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</si>
  <si>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</si>
  <si>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</si>
  <si>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</si>
  <si>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</si>
  <si>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</si>
  <si>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</si>
  <si>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</si>
  <si>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</si>
  <si>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</si>
  <si>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</si>
  <si>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</si>
  <si>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</si>
  <si>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</si>
  <si>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</si>
  <si>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</si>
  <si>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</si>
  <si>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</si>
  <si>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</si>
  <si>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</si>
  <si>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</si>
  <si>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</si>
  <si>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</si>
  <si>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</si>
  <si>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</si>
  <si>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</si>
  <si>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</si>
  <si>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</si>
  <si>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</si>
  <si>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</si>
  <si>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</si>
  <si>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</si>
  <si>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</si>
  <si>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</si>
  <si>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</si>
  <si>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</si>
  <si>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</si>
  <si>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</si>
  <si>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</si>
  <si>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</si>
  <si>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</si>
  <si>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</si>
  <si>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</si>
  <si>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</si>
  <si>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</si>
  <si>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</si>
  <si>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</si>
  <si>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</si>
  <si>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</si>
  <si>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</si>
  <si>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</si>
  <si>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</si>
  <si>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</si>
  <si>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</si>
  <si>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</si>
  <si>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</si>
  <si>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</si>
  <si>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</si>
  <si>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</si>
  <si>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</si>
  <si>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</si>
  <si>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</si>
  <si>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</si>
  <si>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</si>
  <si>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</si>
  <si>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</si>
  <si>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</si>
  <si>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</si>
  <si>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</si>
  <si>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</si>
  <si>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</si>
  <si>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</si>
  <si>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</si>
  <si>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</si>
  <si>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</si>
  <si>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</si>
  <si>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</si>
  <si>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</si>
  <si>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</si>
  <si>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</si>
  <si>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</si>
  <si>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</si>
  <si>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</si>
  <si>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</si>
  <si>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</si>
  <si>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</si>
  <si>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</si>
  <si>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</si>
  <si>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</si>
  <si>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</si>
  <si>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</si>
  <si>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</si>
  <si>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</si>
  <si>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</si>
  <si>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</si>
  <si>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</si>
  <si>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</si>
  <si>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</si>
  <si>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</si>
  <si>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</si>
  <si>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</si>
  <si>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</si>
  <si>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</si>
  <si>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</si>
  <si>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</si>
  <si>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</si>
  <si>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</si>
  <si>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</si>
  <si>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</si>
  <si>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</si>
  <si>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</si>
  <si>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</si>
  <si>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</si>
  <si>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</si>
  <si>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</si>
  <si>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</si>
  <si>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</si>
  <si>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</si>
  <si>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</si>
  <si>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</si>
  <si>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</si>
  <si>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</si>
  <si>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</si>
  <si>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</si>
  <si>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</si>
  <si>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</si>
  <si>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</si>
  <si>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</si>
  <si>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</si>
  <si>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</si>
  <si>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</si>
  <si>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</si>
  <si>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</si>
  <si>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</si>
  <si>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</si>
  <si>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</si>
  <si>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</si>
  <si>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</si>
  <si>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</si>
  <si>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</si>
  <si>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</si>
  <si>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</si>
  <si>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</si>
  <si>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</si>
  <si>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</si>
  <si>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</si>
  <si>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</si>
  <si>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</si>
  <si>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</si>
  <si>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</si>
  <si>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</si>
  <si>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</si>
  <si>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</si>
  <si>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</si>
  <si>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</si>
  <si>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</si>
  <si>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</si>
  <si>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</si>
  <si>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</si>
  <si>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</si>
  <si>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</si>
  <si>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</si>
  <si>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</si>
  <si>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</si>
  <si>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</si>
  <si>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</si>
  <si>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</si>
  <si>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</si>
  <si>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</si>
  <si>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</si>
  <si>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</si>
  <si>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</si>
  <si>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</si>
  <si>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</si>
  <si>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</si>
  <si>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</si>
  <si>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</si>
  <si>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</si>
  <si>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</si>
  <si>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</si>
  <si>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</si>
  <si>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</si>
  <si>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</si>
  <si>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</si>
  <si>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</si>
  <si>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</si>
  <si>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</si>
  <si>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</si>
  <si>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</si>
  <si>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</si>
  <si>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</si>
  <si>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</si>
  <si>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</si>
  <si>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</si>
  <si>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</si>
  <si>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</si>
  <si>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</si>
  <si>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</si>
  <si>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</si>
  <si>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</si>
  <si>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</si>
  <si>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</si>
  <si>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</si>
  <si>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</si>
  <si>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</si>
  <si>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</si>
  <si>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</si>
  <si>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</si>
  <si>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</si>
  <si>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</si>
  <si>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</si>
  <si>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</si>
  <si>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</si>
  <si>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</si>
  <si>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</si>
  <si>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</si>
  <si>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</si>
  <si>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</si>
  <si>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</si>
  <si>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</si>
  <si>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</si>
  <si>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</si>
  <si>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</si>
  <si>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</si>
  <si>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</si>
  <si>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</si>
  <si>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</si>
  <si>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</si>
  <si>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</si>
  <si>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</si>
  <si>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</si>
  <si>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</si>
  <si>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</si>
  <si>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</si>
  <si>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</si>
  <si>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</si>
  <si>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</si>
  <si>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</si>
  <si>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</si>
  <si>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</si>
  <si>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</si>
  <si>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</si>
  <si>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</si>
  <si>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</si>
  <si>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</si>
  <si>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</si>
  <si>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</si>
  <si>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</si>
  <si>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</si>
  <si>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</si>
  <si>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</si>
  <si>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</si>
  <si>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</si>
  <si>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</si>
  <si>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</si>
  <si>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</si>
  <si>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</si>
  <si>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</si>
  <si>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</si>
  <si>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</si>
  <si>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</si>
  <si>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</si>
  <si>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</si>
  <si>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</si>
  <si>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</si>
  <si>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</si>
  <si>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</si>
  <si>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</si>
  <si>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</si>
  <si>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</si>
  <si>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</si>
  <si>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</si>
  <si>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</si>
  <si>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</si>
  <si>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</si>
  <si>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</si>
  <si>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</si>
  <si>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</si>
  <si>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</si>
  <si>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</si>
  <si>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</si>
  <si>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</si>
  <si>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</si>
  <si>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</si>
  <si>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</si>
  <si>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</si>
  <si>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</si>
  <si>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</si>
  <si>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</si>
  <si>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</si>
  <si>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</si>
  <si>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</si>
  <si>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</si>
  <si>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</si>
  <si>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</si>
  <si>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</si>
  <si>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</si>
  <si>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</si>
  <si>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</si>
  <si>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</si>
  <si>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</si>
  <si>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</si>
  <si>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</si>
  <si>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</si>
  <si>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</si>
  <si>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</si>
  <si>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</si>
  <si>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</si>
  <si>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</si>
  <si>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</si>
  <si>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</si>
  <si>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</si>
  <si>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</si>
  <si>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</si>
  <si>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</si>
  <si>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</si>
  <si>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</si>
  <si>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</si>
  <si>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</si>
  <si>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</si>
  <si>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</si>
  <si>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</si>
  <si>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</si>
  <si>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</si>
  <si>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</si>
  <si>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</si>
  <si>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</si>
  <si>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</si>
  <si>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</si>
  <si>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</si>
  <si>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</si>
  <si>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</si>
  <si>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</si>
  <si>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</si>
  <si>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</si>
  <si>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</si>
  <si>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</si>
  <si>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</si>
  <si>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</si>
  <si>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</si>
  <si>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</si>
  <si>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</si>
  <si>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</si>
  <si>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</si>
  <si>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</si>
  <si>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</si>
  <si>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</si>
  <si>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</si>
  <si>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</si>
  <si>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</si>
  <si>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</si>
  <si>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</si>
  <si>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</si>
  <si>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</si>
  <si>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</si>
  <si>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</si>
  <si>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</si>
  <si>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</si>
  <si>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</si>
  <si>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</si>
  <si>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</si>
  <si>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</si>
  <si>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</si>
  <si>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</si>
  <si>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</si>
  <si>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</si>
  <si>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</si>
  <si>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</si>
  <si>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</si>
  <si>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</si>
  <si>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</si>
  <si>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</si>
  <si>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</si>
  <si>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</si>
  <si>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</si>
  <si>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</si>
  <si>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</si>
  <si>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</si>
  <si>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</si>
  <si>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</si>
  <si>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</si>
  <si>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</si>
  <si>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</si>
  <si>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</si>
  <si>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</si>
  <si>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</si>
  <si>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</si>
  <si>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</si>
  <si>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</si>
  <si>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</si>
  <si>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</si>
  <si>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</si>
  <si>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</si>
  <si>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</si>
  <si>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</si>
  <si>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</si>
  <si>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</si>
  <si>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</si>
  <si>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</si>
  <si>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</si>
  <si>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</si>
  <si>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</si>
  <si>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</si>
  <si>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</si>
  <si>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</si>
  <si>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</si>
  <si>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</si>
  <si>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</si>
  <si>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</si>
  <si>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</si>
  <si>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</si>
  <si>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</si>
  <si>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</si>
  <si>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</si>
  <si>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</si>
  <si>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</si>
  <si>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</si>
  <si>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</si>
  <si>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</si>
  <si>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</si>
  <si>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</si>
  <si>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</si>
  <si>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</si>
  <si>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</si>
  <si>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</si>
  <si>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</si>
  <si>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</si>
  <si>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</si>
  <si>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</si>
  <si>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</si>
  <si>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</si>
  <si>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</si>
  <si>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</si>
  <si>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</si>
  <si>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</si>
  <si>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</si>
  <si>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</si>
  <si>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</si>
  <si>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</si>
  <si>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</si>
  <si>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</si>
  <si>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</si>
  <si>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</si>
  <si>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</si>
  <si>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</si>
  <si>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</si>
  <si>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</si>
  <si>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</si>
  <si>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</si>
  <si>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</si>
  <si>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</si>
  <si>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</si>
  <si>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</si>
  <si>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</si>
  <si>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</si>
  <si>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</si>
  <si>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</si>
  <si>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</si>
  <si>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</si>
  <si>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</si>
  <si>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</si>
  <si>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</si>
  <si>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</si>
  <si>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</si>
  <si>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</si>
  <si>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</si>
  <si>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</si>
  <si>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</si>
  <si>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</si>
  <si>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</si>
  <si>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</si>
  <si>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</si>
  <si>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</si>
  <si>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</si>
  <si>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</si>
  <si>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</si>
  <si>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</si>
  <si>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</si>
  <si>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</si>
  <si>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</si>
  <si>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</si>
  <si>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</si>
  <si>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</si>
  <si>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</si>
  <si>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</si>
  <si>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</si>
  <si>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</si>
  <si>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</si>
  <si>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</si>
  <si>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</si>
  <si>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</si>
  <si>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</si>
  <si>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</si>
  <si>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</si>
  <si>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</si>
  <si>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</si>
  <si>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</si>
  <si>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</si>
  <si>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</si>
  <si>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</si>
  <si>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</si>
  <si>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</si>
  <si>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</si>
  <si>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</si>
  <si>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</si>
  <si>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</si>
  <si>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</si>
  <si>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</si>
  <si>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</si>
  <si>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</si>
  <si>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</si>
  <si>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</si>
  <si>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</si>
  <si>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</si>
  <si>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</si>
  <si>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</si>
  <si>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</si>
  <si>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</si>
  <si>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</si>
  <si>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</si>
  <si>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</si>
  <si>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</si>
  <si>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</si>
  <si>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</si>
  <si>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</si>
  <si>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</si>
  <si>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</si>
  <si>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</si>
  <si>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</si>
  <si>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</si>
  <si>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</si>
  <si>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</si>
  <si>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</si>
  <si>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</si>
  <si>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</si>
  <si>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</si>
  <si>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</si>
  <si>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</si>
  <si>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</si>
  <si>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</si>
  <si>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</si>
  <si>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</si>
  <si>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</si>
  <si>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</si>
  <si>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</si>
  <si>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</si>
  <si>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</si>
  <si>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</si>
  <si>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</si>
  <si>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</si>
  <si>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</si>
  <si>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</si>
  <si>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</si>
  <si>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</si>
  <si>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</si>
  <si>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</si>
  <si>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</si>
  <si>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</si>
  <si>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</si>
  <si>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</si>
  <si>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</si>
  <si>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</si>
  <si>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</si>
  <si>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</si>
  <si>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</si>
  <si>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</si>
  <si>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</si>
  <si>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</si>
  <si>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</si>
  <si>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</si>
  <si>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</si>
  <si>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</si>
  <si>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</si>
  <si>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</si>
  <si>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</si>
  <si>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</si>
  <si>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</si>
  <si>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</si>
  <si>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</si>
  <si>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</si>
  <si>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</si>
  <si>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</si>
  <si>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</si>
  <si>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</si>
  <si>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</si>
  <si>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</si>
  <si>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</si>
  <si>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</si>
  <si>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</si>
  <si>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</si>
  <si>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</si>
  <si>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</si>
  <si>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</si>
  <si>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</si>
  <si>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</si>
  <si>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</si>
  <si>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</si>
  <si>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</si>
  <si>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</si>
  <si>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</si>
  <si>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</si>
  <si>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</si>
  <si>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</si>
  <si>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</si>
  <si>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</si>
  <si>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</si>
  <si>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</si>
  <si>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</si>
  <si>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</si>
  <si>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</si>
  <si>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</si>
  <si>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</si>
  <si>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</si>
  <si>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</si>
  <si>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</si>
  <si>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</si>
  <si>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</si>
  <si>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</si>
  <si>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</si>
  <si>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</si>
  <si>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</si>
  <si>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</si>
  <si>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</si>
  <si>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</si>
  <si>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</si>
  <si>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</si>
  <si>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</si>
  <si>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</si>
  <si>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</si>
  <si>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</si>
  <si>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</si>
  <si>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</si>
  <si>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</si>
  <si>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</si>
  <si>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</si>
  <si>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</si>
  <si>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</si>
  <si>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</si>
  <si>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</si>
  <si>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</si>
  <si>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</si>
  <si>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</si>
  <si>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</si>
  <si>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</si>
  <si>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</si>
  <si>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</si>
  <si>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</si>
  <si>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</si>
  <si>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</si>
  <si>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</si>
  <si>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</si>
  <si>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</si>
  <si>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</si>
  <si>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</si>
  <si>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</si>
  <si>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</si>
  <si>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</si>
  <si>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</si>
  <si>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</si>
  <si>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</si>
  <si>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</si>
  <si>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</si>
  <si>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</si>
  <si>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</si>
  <si>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</si>
  <si>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</si>
  <si>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</si>
  <si>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</si>
  <si>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</si>
  <si>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</si>
  <si>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</si>
  <si>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</si>
  <si>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</si>
  <si>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</si>
  <si>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</si>
  <si>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</si>
  <si>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</si>
  <si>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</si>
  <si>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</si>
  <si>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</si>
  <si>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</si>
  <si>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</si>
  <si>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</si>
  <si>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</si>
  <si>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</si>
  <si>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</si>
  <si>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</si>
  <si>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</si>
  <si>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</si>
  <si>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</si>
  <si>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</si>
  <si>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</si>
  <si>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</si>
  <si>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</si>
  <si>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</si>
  <si>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</si>
  <si>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</si>
  <si>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</si>
  <si>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</si>
  <si>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</si>
  <si>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</si>
  <si>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</si>
  <si>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</si>
  <si>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</si>
  <si>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</si>
  <si>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</si>
  <si>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</si>
  <si>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</si>
  <si>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</si>
  <si>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</si>
  <si>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</si>
  <si>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</si>
  <si>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</si>
  <si>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</si>
  <si>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</si>
  <si>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</si>
  <si>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</si>
  <si>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</si>
  <si>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</si>
  <si>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</si>
  <si>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</si>
  <si>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</si>
  <si>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</si>
  <si>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</si>
  <si>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</si>
  <si>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</si>
  <si>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</si>
  <si>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</si>
  <si>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</si>
  <si>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</si>
  <si>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</si>
  <si>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</si>
  <si>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</si>
  <si>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</si>
  <si>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</si>
  <si>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</si>
  <si>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</si>
  <si>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</si>
  <si>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</si>
  <si>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</si>
  <si>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</si>
  <si>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</si>
  <si>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</si>
  <si>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</si>
  <si>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</si>
  <si>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</si>
  <si>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</si>
  <si>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</si>
  <si>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</si>
  <si>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</si>
  <si>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</si>
  <si>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</si>
  <si>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</si>
  <si>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</si>
  <si>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</si>
  <si>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</si>
  <si>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</si>
  <si>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</si>
  <si>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</si>
  <si>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</si>
  <si>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</si>
  <si>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</si>
  <si>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</si>
  <si>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</si>
  <si>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</si>
  <si>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</si>
  <si>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</si>
  <si>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</si>
  <si>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</si>
  <si>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</si>
  <si>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</si>
  <si>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</si>
  <si>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</si>
  <si>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</si>
  <si>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</si>
  <si>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</si>
  <si>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</si>
  <si>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</si>
  <si>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</si>
  <si>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</si>
  <si>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</si>
  <si>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</si>
  <si>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</si>
  <si>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</si>
  <si>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</si>
  <si>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</si>
  <si>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</si>
  <si>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</si>
  <si>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</si>
  <si>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</si>
  <si>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</si>
  <si>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</si>
  <si>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</si>
  <si>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</si>
  <si>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</si>
  <si>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</si>
  <si>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</si>
  <si>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</si>
  <si>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</si>
  <si>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</si>
  <si>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</si>
  <si>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</si>
  <si>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</si>
  <si>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</si>
  <si>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</si>
  <si>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</si>
  <si>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</si>
  <si>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</si>
  <si>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</si>
  <si>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</si>
  <si>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</si>
  <si>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</si>
  <si>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</si>
  <si>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</si>
  <si>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</si>
  <si>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</si>
  <si>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</si>
  <si>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</si>
  <si>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</si>
  <si>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</si>
  <si>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</si>
  <si>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</si>
  <si>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</si>
  <si>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</si>
  <si>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</si>
  <si>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</si>
  <si>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</si>
  <si>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</si>
  <si>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</si>
  <si>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</si>
  <si>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</si>
  <si>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</si>
  <si>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</si>
  <si>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</si>
  <si>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</si>
  <si>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</si>
  <si>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</si>
  <si>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</si>
  <si>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</si>
  <si>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</si>
  <si>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</si>
  <si>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</si>
  <si>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</si>
  <si>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</si>
  <si>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</si>
  <si>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</si>
  <si>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</si>
  <si>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</si>
  <si>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</si>
  <si>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</si>
  <si>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</si>
  <si>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</si>
  <si>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</si>
  <si>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</si>
  <si>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</si>
  <si>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</si>
  <si>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</si>
  <si>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</si>
  <si>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</si>
  <si>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</si>
  <si>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</si>
  <si>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</si>
  <si>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</si>
  <si>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</si>
  <si>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</si>
  <si>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</si>
  <si>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</si>
  <si>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</si>
  <si>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</si>
  <si>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</si>
  <si>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</si>
  <si>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</si>
  <si>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</si>
  <si>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</si>
  <si>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</si>
  <si>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</si>
  <si>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</si>
  <si>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</si>
  <si>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</si>
  <si>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</si>
  <si>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</si>
  <si>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</si>
  <si>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</si>
  <si>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</si>
  <si>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</si>
  <si>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</si>
  <si>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</si>
  <si>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</si>
  <si>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</si>
  <si>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</si>
  <si>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</si>
  <si>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</si>
  <si>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</si>
  <si>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</si>
  <si>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</si>
  <si>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</si>
  <si>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</si>
  <si>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</si>
  <si>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</si>
  <si>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</si>
  <si>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</si>
  <si>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</si>
  <si>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</si>
  <si>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</si>
  <si>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</si>
  <si>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</si>
  <si>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</si>
  <si>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</si>
  <si>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</si>
  <si>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</si>
  <si>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</si>
  <si>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</si>
  <si>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</si>
  <si>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</si>
  <si>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</si>
  <si>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</si>
  <si>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</si>
  <si>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</si>
  <si>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</si>
  <si>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</si>
  <si>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</si>
  <si>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</si>
  <si>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</si>
  <si>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</si>
  <si>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</si>
  <si>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</si>
  <si>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</si>
  <si>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</si>
  <si>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</si>
  <si>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</si>
  <si>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</si>
  <si>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</si>
  <si>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</si>
  <si>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</si>
  <si>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</si>
  <si>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</si>
  <si>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</si>
  <si>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</si>
  <si>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</si>
  <si>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</si>
  <si>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</si>
  <si>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</si>
  <si>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</si>
  <si>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</si>
  <si>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</si>
  <si>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</si>
  <si>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</si>
  <si>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</si>
  <si>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</si>
  <si>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</si>
  <si>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</si>
  <si>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</si>
  <si>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</si>
  <si>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</si>
  <si>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</si>
  <si>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</si>
  <si>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</si>
  <si>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</si>
  <si>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</si>
  <si>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</si>
  <si>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</si>
  <si>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</si>
  <si>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</si>
  <si>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</si>
  <si>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</si>
  <si>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</si>
  <si>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</si>
  <si>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</si>
  <si>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</si>
  <si>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</si>
  <si>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</si>
  <si>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</si>
  <si>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</si>
  <si>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</si>
  <si>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</si>
  <si>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</si>
  <si>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</si>
  <si>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</si>
  <si>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</si>
  <si>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</si>
  <si>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</si>
  <si>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</si>
  <si>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</si>
  <si>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</si>
  <si>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</si>
  <si>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</si>
  <si>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</si>
  <si>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</si>
  <si>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</si>
  <si>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</si>
  <si>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</si>
  <si>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</si>
  <si>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</si>
  <si>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</si>
  <si>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</si>
  <si>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</si>
  <si>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</si>
  <si>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</si>
  <si>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</si>
  <si>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</si>
  <si>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</si>
  <si>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</si>
  <si>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</si>
  <si>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</si>
  <si>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</si>
  <si>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</si>
  <si>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</si>
  <si>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</si>
  <si>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</si>
  <si>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</si>
  <si>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</si>
  <si>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</si>
  <si>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</si>
  <si>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</si>
  <si>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</si>
  <si>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</si>
  <si>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</si>
  <si>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</si>
  <si>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</si>
  <si>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</si>
  <si>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</si>
  <si>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</si>
  <si>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</si>
  <si>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</si>
  <si>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</si>
  <si>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</si>
  <si>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</si>
  <si>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</si>
  <si>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</si>
  <si>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</si>
  <si>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</si>
  <si>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</si>
  <si>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</si>
  <si>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</si>
  <si>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</si>
  <si>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</si>
  <si>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</si>
  <si>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</si>
  <si>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</si>
  <si>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</si>
  <si>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</si>
  <si>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</si>
  <si>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</si>
  <si>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</si>
  <si>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</si>
  <si>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</si>
  <si>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</si>
  <si>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</si>
  <si>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</si>
  <si>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</si>
  <si>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</si>
  <si>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</si>
  <si>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</si>
  <si>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</si>
  <si>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</si>
  <si>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</si>
  <si>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</si>
  <si>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</si>
  <si>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</si>
  <si>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</si>
  <si>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</si>
  <si>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</si>
  <si>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</si>
  <si>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</si>
  <si>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</si>
  <si>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</si>
  <si>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</si>
  <si>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</si>
  <si>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</si>
  <si>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</si>
  <si>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</si>
  <si>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</si>
  <si>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</si>
  <si>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</si>
  <si>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</si>
  <si>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</si>
  <si>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</si>
  <si>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</si>
  <si>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</si>
  <si>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</si>
  <si>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</si>
  <si>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</si>
  <si>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</si>
  <si>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</si>
  <si>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</si>
  <si>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</si>
  <si>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</si>
  <si>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</si>
  <si>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</si>
  <si>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</si>
  <si>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</si>
  <si>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</si>
  <si>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</si>
  <si>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</si>
  <si>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</si>
  <si>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</si>
  <si>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</si>
  <si>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</si>
  <si>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</si>
  <si>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</si>
  <si>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</si>
  <si>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</si>
  <si>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</si>
  <si>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</si>
  <si>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</si>
  <si>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</si>
  <si>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</si>
  <si>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</si>
  <si>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</si>
  <si>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</si>
  <si>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</si>
  <si>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</si>
  <si>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</si>
  <si>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</si>
  <si>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</si>
  <si>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</si>
  <si>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</si>
  <si>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</si>
  <si>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</si>
  <si>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</si>
  <si>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</si>
  <si>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</si>
  <si>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</si>
  <si>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</si>
  <si>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</si>
  <si>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</si>
  <si>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</si>
  <si>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</si>
  <si>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</si>
  <si>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</si>
  <si>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</si>
  <si>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</si>
  <si>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</si>
  <si>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</si>
  <si>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</si>
  <si>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</si>
  <si>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</si>
  <si>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</si>
  <si>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</si>
  <si>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</si>
  <si>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</si>
  <si>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</si>
  <si>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</si>
  <si>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</si>
  <si>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</si>
  <si>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</si>
  <si>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</si>
  <si>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</si>
  <si>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</si>
  <si>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</si>
  <si>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</si>
  <si>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</si>
  <si>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</si>
  <si>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</si>
  <si>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</si>
  <si>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</si>
  <si>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</si>
  <si>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</si>
  <si>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</si>
  <si>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</si>
  <si>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</si>
  <si>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</si>
  <si>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</si>
  <si>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</si>
  <si>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</si>
  <si>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</si>
  <si>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</si>
  <si>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</si>
  <si>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</si>
  <si>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</si>
  <si>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</si>
  <si>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</si>
  <si>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</si>
  <si>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</si>
  <si>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</si>
  <si>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</si>
  <si>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</si>
  <si>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</si>
  <si>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</si>
  <si>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</si>
  <si>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</si>
  <si>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</si>
  <si>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</si>
  <si>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</si>
  <si>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</si>
  <si>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</si>
  <si>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</si>
  <si>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</si>
  <si>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</si>
  <si>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</si>
  <si>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</si>
  <si>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</si>
  <si>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</si>
  <si>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</si>
  <si>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</si>
  <si>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</si>
  <si>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</si>
  <si>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</si>
  <si>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</si>
  <si>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</si>
  <si>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</si>
  <si>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</si>
  <si>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</si>
  <si>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</si>
  <si>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</si>
  <si>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</si>
  <si>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</si>
  <si>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</si>
  <si>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</si>
  <si>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</si>
  <si>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</si>
  <si>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</si>
  <si>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</si>
  <si>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</si>
  <si>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</si>
  <si>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</si>
  <si>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</si>
  <si>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</si>
  <si>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</si>
  <si>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</si>
  <si>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</si>
  <si>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</si>
  <si>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</si>
  <si>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</si>
  <si>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</si>
  <si>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</si>
  <si>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</si>
  <si>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</si>
  <si>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</si>
  <si>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</si>
  <si>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</si>
  <si>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</si>
  <si>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</si>
  <si>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</si>
  <si>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</si>
  <si>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</si>
  <si>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</si>
  <si>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</si>
  <si>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</si>
  <si>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</si>
  <si>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</si>
  <si>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</si>
  <si>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</si>
  <si>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</si>
  <si>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</si>
  <si>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</si>
  <si>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</si>
  <si>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</si>
  <si>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</si>
  <si>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</si>
  <si>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</si>
  <si>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</si>
  <si>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</si>
  <si>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</si>
  <si>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</si>
  <si>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</si>
  <si>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</si>
  <si>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</si>
  <si>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</si>
  <si>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</si>
  <si>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</si>
  <si>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</si>
  <si>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</si>
  <si>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</si>
  <si>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</si>
  <si>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</si>
  <si>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</si>
  <si>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</si>
  <si>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</si>
  <si>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</si>
  <si>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</si>
  <si>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</si>
  <si>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</si>
  <si>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</si>
  <si>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</si>
  <si>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</si>
  <si>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</si>
  <si>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</si>
  <si>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</si>
  <si>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</si>
  <si>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</si>
  <si>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</si>
  <si>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</si>
  <si>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</si>
  <si>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</si>
  <si>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</si>
  <si>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</si>
  <si>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</si>
  <si>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</si>
  <si>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</si>
  <si>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</si>
  <si>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</si>
  <si>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</si>
  <si>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</si>
  <si>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</si>
  <si>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</si>
  <si>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</si>
  <si>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</si>
  <si>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</si>
  <si>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</si>
  <si>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</si>
  <si>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</si>
  <si>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</si>
  <si>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</si>
  <si>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</si>
  <si>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</si>
  <si>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</si>
  <si>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</si>
  <si>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</si>
  <si>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</si>
  <si>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</si>
  <si>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</si>
  <si>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</si>
  <si>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</si>
  <si>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</si>
  <si>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</si>
  <si>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</si>
  <si>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</si>
  <si>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</si>
  <si>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</si>
  <si>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</si>
  <si>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</si>
  <si>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</si>
  <si>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</si>
  <si>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</si>
  <si>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</si>
  <si>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</si>
  <si>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</si>
  <si>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</si>
  <si>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</si>
  <si>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</si>
  <si>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</si>
  <si>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</si>
  <si>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</si>
  <si>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</si>
  <si>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</si>
  <si>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</si>
  <si>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</si>
  <si>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</si>
  <si>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</si>
  <si>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</si>
  <si>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</si>
  <si>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</si>
  <si>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</si>
  <si>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</si>
  <si>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</si>
  <si>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</si>
  <si>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</si>
  <si>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</si>
  <si>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</si>
  <si>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</si>
  <si>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</si>
  <si>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</si>
  <si>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</si>
  <si>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</si>
  <si>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</si>
  <si>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</si>
  <si>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</si>
  <si>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</si>
  <si>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</si>
  <si>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</si>
  <si>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</si>
  <si>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</si>
  <si>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</si>
  <si>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</si>
  <si>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</si>
  <si>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</si>
  <si>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</si>
  <si>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</si>
  <si>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</si>
  <si>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</si>
  <si>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</si>
  <si>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</si>
  <si>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</si>
  <si>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</si>
  <si>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</si>
  <si>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</si>
  <si>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</si>
  <si>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</si>
  <si>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</si>
  <si>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</si>
  <si>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</si>
  <si>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</si>
  <si>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</si>
  <si>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</si>
  <si>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</si>
  <si>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</si>
  <si>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</si>
  <si>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</si>
  <si>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</si>
  <si>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</si>
  <si>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</si>
  <si>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</si>
  <si>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</si>
  <si>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</si>
  <si>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</si>
  <si>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</si>
  <si>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</si>
  <si>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</si>
  <si>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</si>
  <si>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</si>
  <si>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</si>
  <si>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</si>
  <si>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</si>
  <si>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</si>
  <si>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</si>
  <si>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</si>
  <si>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</si>
  <si>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</si>
  <si>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</si>
  <si>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</si>
  <si>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</si>
  <si>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</si>
  <si>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</si>
  <si>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</si>
  <si>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</si>
  <si>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</si>
  <si>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</si>
  <si>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</si>
  <si>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</si>
  <si>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</si>
  <si>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</si>
  <si>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</si>
  <si>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</si>
  <si>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</si>
  <si>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</si>
  <si>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</si>
  <si>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</si>
  <si>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</si>
  <si>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</si>
  <si>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</si>
  <si>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</si>
  <si>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</si>
  <si>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</si>
  <si>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</si>
  <si>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</si>
  <si>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</si>
  <si>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</si>
  <si>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</si>
  <si>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</si>
  <si>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</si>
  <si>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</si>
  <si>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</si>
  <si>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</si>
  <si>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</si>
  <si>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</si>
  <si>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</si>
  <si>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</si>
  <si>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</si>
  <si>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</si>
  <si>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</si>
  <si>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</si>
  <si>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</si>
  <si>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</si>
  <si>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</si>
  <si>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</si>
  <si>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</si>
  <si>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</si>
  <si>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</si>
  <si>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</si>
  <si>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</si>
  <si>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</si>
  <si>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</si>
  <si>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</si>
  <si>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</si>
  <si>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</si>
  <si>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</si>
  <si>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</si>
  <si>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</si>
  <si>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</si>
  <si>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</si>
  <si>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</si>
  <si>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</si>
  <si>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</si>
  <si>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</si>
  <si>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</si>
  <si>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</si>
  <si>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</si>
  <si>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</si>
  <si>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</si>
  <si>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</si>
  <si>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</si>
  <si>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</si>
  <si>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</si>
  <si>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</si>
  <si>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</si>
  <si>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</si>
  <si>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</si>
  <si>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</si>
  <si>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</si>
  <si>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</si>
  <si>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</si>
  <si>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</si>
  <si>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</si>
  <si>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</si>
  <si>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</si>
  <si>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</si>
  <si>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</si>
  <si>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</si>
  <si>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</si>
  <si>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</si>
  <si>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</si>
  <si>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</si>
  <si>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</si>
  <si>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</si>
  <si>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</si>
  <si>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</si>
  <si>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</si>
  <si>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</si>
  <si>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</si>
  <si>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</si>
  <si>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</si>
  <si>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</si>
  <si>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</si>
  <si>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</si>
  <si>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</si>
  <si>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</si>
  <si>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</si>
  <si>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</si>
  <si>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</si>
  <si>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</si>
  <si>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</si>
  <si>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</si>
  <si>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</si>
  <si>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</si>
  <si>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</si>
  <si>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</si>
  <si>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</si>
  <si>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</si>
  <si>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</si>
  <si>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</si>
  <si>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</si>
  <si>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</si>
  <si>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</si>
  <si>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</si>
  <si>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</si>
  <si>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</si>
  <si>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</si>
  <si>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</si>
  <si>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</si>
  <si>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</si>
  <si>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</si>
  <si>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</si>
  <si>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</si>
  <si>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</si>
  <si>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</si>
  <si>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</si>
  <si>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</si>
  <si>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</si>
  <si>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</si>
  <si>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</si>
  <si>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</si>
  <si>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</si>
  <si>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</si>
  <si>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</si>
  <si>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</si>
  <si>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</si>
  <si>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</si>
  <si>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</si>
  <si>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</si>
  <si>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</si>
  <si>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</si>
  <si>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</si>
  <si>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</si>
  <si>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</si>
  <si>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</si>
  <si>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</si>
  <si>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</si>
  <si>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</si>
  <si>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</si>
  <si>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</si>
  <si>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</si>
  <si>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</si>
  <si>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</si>
  <si>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</si>
  <si>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</si>
  <si>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</si>
  <si>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</si>
  <si>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</si>
  <si>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</si>
  <si>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</si>
  <si>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</si>
  <si>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</si>
  <si>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</si>
  <si>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</si>
  <si>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</si>
  <si>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</si>
  <si>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</si>
  <si>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</si>
  <si>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</si>
  <si>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</si>
  <si>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</si>
  <si>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</si>
  <si>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</si>
  <si>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</si>
  <si>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</si>
  <si>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</si>
  <si>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</si>
  <si>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</si>
  <si>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</si>
  <si>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</si>
  <si>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</si>
  <si>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</si>
  <si>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</si>
  <si>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</si>
  <si>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</si>
  <si>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</si>
  <si>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</si>
  <si>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</si>
  <si>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</si>
  <si>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</si>
  <si>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</si>
  <si>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</si>
  <si>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</si>
  <si>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</si>
  <si>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</si>
  <si>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</si>
  <si>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</si>
  <si>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</si>
  <si>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</si>
  <si>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</si>
  <si>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</si>
  <si>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</si>
  <si>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</si>
  <si>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</si>
  <si>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</si>
  <si>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</si>
  <si>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</si>
  <si>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</si>
  <si>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</si>
  <si>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</si>
  <si>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</si>
  <si>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</si>
  <si>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</si>
  <si>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</si>
  <si>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</si>
  <si>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</si>
  <si>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</si>
  <si>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</si>
  <si>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</si>
  <si>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</si>
  <si>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</si>
  <si>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</si>
  <si>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</si>
  <si>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</si>
  <si>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</si>
  <si>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</si>
  <si>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</si>
  <si>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</si>
  <si>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</si>
  <si>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</si>
  <si>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</si>
  <si>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</si>
  <si>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</si>
  <si>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</si>
  <si>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</si>
  <si>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</si>
  <si>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</si>
  <si>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</si>
  <si>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</si>
  <si>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</si>
  <si>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</si>
  <si>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</si>
  <si>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</si>
  <si>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</si>
  <si>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</si>
  <si>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</si>
  <si>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</si>
  <si>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</si>
  <si>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</si>
  <si>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</si>
  <si>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</si>
  <si>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</si>
  <si>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</si>
  <si>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</si>
  <si>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</si>
  <si>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</si>
  <si>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</si>
  <si>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</si>
  <si>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</si>
  <si>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</si>
  <si>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</si>
  <si>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</si>
  <si>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</si>
  <si>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</si>
  <si>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</si>
  <si>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</si>
  <si>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</si>
  <si>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</si>
  <si>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</si>
  <si>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</si>
  <si>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</si>
  <si>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</si>
  <si>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</si>
  <si>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</si>
  <si>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</si>
  <si>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</si>
  <si>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</si>
  <si>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</si>
  <si>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</si>
  <si>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</si>
  <si>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</si>
  <si>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</si>
  <si>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</si>
  <si>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</si>
  <si>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</si>
  <si>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</si>
  <si>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</si>
  <si>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</si>
  <si>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</si>
  <si>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</si>
  <si>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</si>
  <si>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</si>
  <si>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</si>
  <si>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</si>
  <si>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</si>
  <si>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</si>
  <si>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</si>
  <si>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</si>
  <si>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</si>
  <si>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</si>
  <si>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</si>
  <si>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</si>
  <si>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</si>
  <si>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</si>
  <si>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</si>
  <si>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</si>
  <si>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</si>
  <si>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</si>
  <si>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</si>
  <si>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</si>
  <si>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</si>
  <si>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</si>
  <si>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</si>
  <si>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</si>
  <si>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</si>
  <si>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</si>
  <si>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</si>
  <si>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</si>
  <si>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</si>
  <si>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</si>
  <si>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</si>
  <si>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</si>
  <si>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</si>
  <si>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</si>
  <si>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</si>
  <si>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</si>
  <si>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</si>
  <si>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</si>
  <si>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</si>
  <si>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</si>
  <si>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</si>
  <si>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</si>
  <si>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</si>
  <si>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</si>
  <si>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</si>
  <si>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</si>
  <si>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</si>
  <si>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</si>
  <si>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</si>
  <si>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</si>
  <si>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</si>
  <si>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</si>
  <si>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</si>
  <si>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</si>
  <si>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</si>
  <si>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</si>
  <si>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</si>
  <si>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</si>
  <si>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</si>
  <si>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</si>
  <si>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</si>
  <si>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</si>
  <si>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</si>
  <si>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</si>
  <si>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</si>
  <si>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</si>
  <si>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</si>
  <si>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</si>
  <si>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</si>
  <si>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</si>
  <si>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</si>
  <si>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</si>
  <si>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</si>
  <si>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</si>
  <si>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</si>
  <si>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</si>
  <si>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</si>
  <si>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</si>
  <si>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</si>
  <si>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</si>
  <si>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</si>
  <si>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</si>
  <si>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</si>
  <si>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</si>
  <si>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</si>
  <si>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</si>
  <si>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</si>
  <si>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</si>
  <si>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</si>
  <si>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</si>
  <si>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</si>
  <si>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</si>
  <si>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</si>
  <si>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</si>
  <si>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</si>
  <si>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</si>
  <si>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</si>
  <si>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</si>
  <si>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</si>
  <si>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</si>
  <si>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</si>
  <si>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</si>
  <si>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</si>
  <si>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</si>
  <si>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</si>
  <si>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</si>
  <si>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</si>
  <si>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</si>
  <si>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</si>
  <si>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</si>
  <si>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</si>
  <si>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</si>
  <si>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</si>
  <si>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</si>
  <si>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</si>
  <si>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</si>
  <si>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</si>
  <si>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</si>
  <si>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</si>
  <si>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</si>
  <si>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</si>
  <si>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</si>
  <si>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</si>
  <si>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</si>
  <si>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</si>
  <si>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</si>
  <si>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</si>
  <si>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</si>
  <si>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</si>
  <si>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</si>
  <si>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</si>
  <si>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</si>
  <si>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</si>
  <si>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</si>
  <si>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</si>
  <si>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</si>
  <si>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</si>
  <si>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</si>
  <si>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</si>
  <si>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</si>
  <si>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</si>
  <si>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</si>
  <si>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</si>
  <si>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</si>
  <si>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</si>
  <si>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</si>
  <si>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</si>
  <si>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</si>
  <si>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</si>
  <si>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</si>
  <si>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</si>
  <si>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</si>
  <si>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</si>
  <si>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</si>
  <si>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</si>
  <si>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</si>
  <si>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</si>
  <si>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</si>
  <si>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</si>
  <si>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</si>
  <si>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</si>
  <si>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</si>
  <si>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</si>
  <si>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</si>
  <si>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</si>
  <si>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</si>
  <si>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</si>
  <si>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</si>
  <si>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</si>
  <si>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</si>
  <si>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</si>
  <si>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</si>
  <si>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</si>
  <si>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</si>
  <si>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</si>
  <si>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</si>
  <si>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</si>
  <si>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</si>
  <si>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</si>
  <si>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</si>
  <si>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</si>
  <si>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</si>
  <si>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</si>
  <si>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</si>
  <si>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</si>
  <si>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</si>
  <si>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</si>
  <si>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</si>
  <si>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</si>
  <si>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</si>
  <si>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</si>
  <si>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</si>
  <si>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</si>
  <si>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</si>
  <si>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</si>
  <si>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</si>
  <si>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</si>
  <si>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</si>
  <si>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</si>
  <si>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</si>
  <si>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</si>
  <si>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</si>
  <si>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</si>
  <si>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</si>
  <si>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</si>
  <si>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</si>
  <si>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</si>
  <si>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</si>
  <si>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</si>
  <si>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</si>
  <si>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</si>
  <si>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</si>
  <si>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</si>
  <si>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</si>
  <si>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</si>
  <si>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</si>
  <si>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</si>
  <si>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</si>
  <si>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</si>
  <si>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</si>
  <si>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</si>
  <si>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</si>
  <si>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</si>
  <si>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</si>
  <si>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</si>
  <si>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</si>
  <si>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</si>
  <si>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</si>
  <si>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</si>
  <si>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</si>
  <si>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</si>
  <si>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</si>
  <si>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</si>
  <si>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</si>
  <si>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</si>
  <si>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</si>
  <si>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</si>
  <si>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</si>
  <si>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</si>
  <si>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</si>
  <si>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</si>
  <si>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</si>
  <si>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</si>
  <si>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</si>
  <si>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</si>
  <si>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</si>
  <si>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</si>
  <si>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</si>
  <si>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</si>
  <si>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</si>
  <si>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</si>
  <si>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</si>
  <si>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</si>
  <si>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</si>
  <si>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</si>
  <si>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</si>
  <si>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</si>
  <si>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</si>
  <si>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</si>
  <si>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</si>
  <si>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</si>
  <si>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</si>
  <si>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</si>
  <si>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</si>
  <si>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</si>
  <si>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</si>
  <si>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</si>
  <si>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</si>
  <si>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</si>
  <si>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</si>
  <si>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</si>
  <si>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</si>
  <si>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</si>
  <si>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</si>
  <si>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</si>
  <si>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</si>
  <si>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</si>
  <si>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</si>
  <si>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</si>
  <si>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</si>
  <si>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</si>
  <si>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</si>
  <si>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</si>
  <si>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</si>
  <si>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</si>
  <si>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</si>
  <si>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</si>
  <si>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</si>
  <si>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</si>
  <si>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</si>
  <si>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</si>
  <si>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</si>
  <si>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</si>
  <si>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</si>
  <si>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</si>
  <si>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</si>
  <si>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</si>
  <si>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</si>
  <si>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</si>
  <si>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</si>
  <si>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</si>
  <si>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</si>
  <si>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</si>
  <si>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</si>
  <si>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</si>
  <si>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</si>
  <si>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</si>
  <si>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</si>
  <si>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</si>
  <si>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</si>
  <si>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</si>
  <si>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</si>
  <si>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</si>
  <si>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</si>
  <si>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</si>
  <si>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</si>
  <si>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</si>
  <si>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</si>
  <si>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</si>
  <si>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</si>
  <si>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</si>
  <si>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</si>
  <si>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</si>
  <si>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</si>
  <si>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</si>
  <si>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</si>
  <si>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</si>
  <si>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</si>
  <si>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</si>
  <si>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</si>
  <si>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</si>
  <si>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</si>
  <si>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</si>
  <si>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</si>
  <si>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</si>
  <si>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</si>
  <si>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</si>
  <si>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</si>
  <si>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</si>
  <si>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</si>
  <si>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</si>
  <si>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</si>
  <si>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</si>
  <si>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</si>
  <si>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</si>
  <si>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</si>
  <si>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</si>
  <si>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</si>
  <si>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</si>
  <si>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</si>
  <si>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</si>
  <si>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</si>
  <si>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</si>
  <si>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</si>
  <si>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</si>
  <si>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</si>
  <si>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</si>
  <si>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</si>
  <si>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</si>
  <si>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</si>
  <si>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</si>
  <si>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</si>
  <si>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</si>
  <si>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</si>
  <si>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</si>
  <si>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</si>
  <si>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</si>
  <si>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</si>
  <si>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</si>
  <si>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</si>
  <si>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</si>
  <si>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</si>
  <si>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</si>
  <si>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</si>
  <si>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</si>
  <si>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</si>
  <si>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</si>
  <si>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</si>
  <si>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</si>
  <si>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</si>
  <si>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</si>
  <si>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</si>
  <si>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</si>
  <si>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</si>
  <si>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</si>
  <si>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</si>
  <si>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</si>
  <si>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</si>
  <si>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</si>
  <si>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</si>
  <si>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</si>
  <si>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</si>
  <si>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</si>
  <si>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</si>
  <si>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</si>
  <si>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</si>
  <si>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</si>
  <si>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</si>
  <si>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</si>
  <si>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</si>
  <si>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</si>
  <si>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</si>
  <si>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</si>
  <si>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</si>
  <si>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</si>
  <si>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</si>
  <si>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</si>
  <si>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</si>
  <si>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</si>
  <si>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</si>
  <si>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</si>
  <si>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</si>
  <si>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</si>
  <si>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</si>
  <si>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</si>
  <si>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</si>
  <si>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</si>
  <si>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</si>
  <si>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</si>
  <si>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</si>
  <si>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</si>
  <si>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</si>
  <si>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</si>
  <si>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</si>
  <si>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</si>
  <si>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</si>
  <si>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</si>
  <si>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</si>
  <si>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</si>
  <si>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</si>
  <si>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</si>
  <si>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</si>
  <si>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</si>
  <si>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</si>
  <si>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</si>
  <si>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</si>
  <si>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</si>
  <si>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</si>
  <si>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</si>
  <si>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</si>
  <si>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</si>
  <si>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</si>
  <si>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</si>
  <si>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</si>
  <si>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</si>
  <si>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</si>
  <si>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</si>
  <si>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</si>
  <si>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</si>
  <si>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</si>
  <si>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</si>
  <si>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</si>
  <si>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</si>
  <si>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</si>
  <si>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</si>
  <si>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</si>
  <si>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</si>
  <si>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</si>
  <si>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</si>
  <si>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</si>
  <si>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</si>
  <si>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</si>
  <si>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</si>
  <si>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</si>
  <si>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</si>
  <si>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</si>
  <si>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</si>
  <si>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</si>
  <si>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</si>
  <si>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</si>
  <si>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</si>
  <si>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</si>
  <si>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</si>
  <si>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</si>
  <si>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</si>
  <si>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</si>
  <si>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</si>
  <si>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</si>
  <si>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</si>
  <si>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</si>
  <si>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</si>
  <si>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</si>
  <si>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</si>
  <si>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</si>
  <si>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</si>
  <si>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</si>
  <si>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</si>
  <si>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</si>
  <si>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</si>
  <si>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</si>
  <si>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</si>
  <si>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</si>
  <si>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</si>
  <si>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</si>
  <si>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</si>
  <si>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</si>
  <si>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</si>
  <si>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</si>
  <si>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</si>
  <si>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</si>
  <si>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</si>
  <si>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</si>
  <si>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</si>
  <si>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</si>
  <si>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</si>
  <si>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</si>
  <si>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</si>
  <si>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</si>
  <si>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</si>
  <si>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</si>
  <si>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</si>
  <si>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</si>
  <si>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</si>
  <si>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</si>
  <si>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</si>
  <si>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</si>
  <si>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</si>
  <si>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</si>
  <si>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</si>
  <si>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</si>
  <si>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</si>
  <si>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</si>
  <si>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</si>
  <si>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</si>
  <si>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</si>
  <si>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</si>
  <si>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</si>
  <si>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</si>
  <si>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</si>
  <si>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</si>
  <si>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</si>
  <si>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</si>
  <si>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</si>
  <si>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</si>
  <si>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</si>
  <si>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</si>
  <si>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</si>
  <si>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</si>
  <si>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</si>
  <si>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</si>
  <si>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</si>
  <si>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</si>
  <si>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</si>
  <si>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</si>
  <si>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</si>
  <si>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</si>
  <si>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</si>
  <si>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</si>
  <si>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</si>
  <si>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</si>
  <si>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</si>
  <si>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</si>
  <si>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</si>
  <si>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</si>
  <si>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</si>
  <si>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</si>
  <si>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</si>
  <si>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</si>
  <si>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</si>
  <si>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</si>
  <si>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</si>
  <si>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</si>
  <si>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</si>
  <si>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</si>
  <si>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</si>
  <si>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</si>
  <si>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</si>
  <si>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</si>
  <si>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</si>
  <si>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</si>
  <si>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</si>
  <si>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</si>
  <si>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</si>
  <si>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</si>
  <si>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</si>
  <si>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</si>
  <si>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</si>
  <si>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</si>
  <si>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</si>
  <si>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</si>
  <si>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</si>
  <si>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</si>
  <si>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</si>
  <si>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</si>
  <si>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</si>
  <si>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</si>
  <si>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</si>
  <si>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</si>
  <si>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</si>
  <si>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</si>
  <si>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</si>
  <si>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</si>
  <si>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</si>
  <si>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</si>
  <si>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</si>
  <si>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</si>
  <si>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</si>
  <si>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</si>
  <si>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</si>
  <si>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</si>
  <si>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</si>
  <si>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</si>
  <si>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</si>
  <si>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</si>
  <si>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</si>
  <si>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</si>
  <si>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</si>
  <si>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</si>
  <si>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</si>
  <si>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</si>
  <si>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</si>
  <si>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</si>
  <si>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</si>
  <si>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</si>
  <si>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</si>
  <si>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</si>
  <si>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</si>
  <si>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</si>
  <si>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</si>
  <si>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</si>
  <si>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</si>
  <si>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</si>
  <si>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</si>
  <si>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</si>
  <si>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</si>
  <si>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</si>
  <si>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</si>
  <si>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</si>
  <si>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</si>
  <si>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</si>
  <si>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</si>
  <si>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</si>
  <si>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</si>
  <si>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</si>
  <si>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</si>
  <si>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</si>
  <si>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</si>
  <si>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</si>
  <si>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</si>
  <si>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</si>
  <si>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</si>
  <si>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</si>
  <si>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</si>
  <si>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</si>
  <si>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</si>
  <si>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</si>
  <si>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</si>
  <si>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</si>
  <si>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</si>
  <si>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</si>
  <si>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</si>
  <si>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</si>
  <si>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</si>
  <si>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</si>
  <si>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</si>
  <si>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</si>
  <si>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</si>
  <si>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</si>
  <si>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</si>
  <si>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</si>
  <si>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</si>
  <si>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</si>
  <si>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</si>
  <si>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</si>
  <si>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</si>
  <si>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</si>
  <si>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</si>
  <si>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</si>
  <si>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</si>
  <si>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</si>
  <si>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</si>
  <si>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</si>
  <si>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</si>
  <si>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</si>
  <si>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</si>
  <si>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</si>
  <si>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</si>
  <si>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</si>
  <si>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</si>
  <si>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</si>
  <si>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</si>
  <si>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</si>
  <si>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</si>
  <si>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</si>
  <si>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</si>
  <si>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</si>
  <si>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</si>
  <si>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</si>
  <si>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</si>
  <si>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</si>
  <si>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</si>
  <si>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</si>
  <si>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</si>
  <si>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</si>
  <si>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</si>
  <si>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</si>
  <si>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</si>
  <si>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</si>
  <si>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</si>
  <si>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</si>
  <si>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</si>
  <si>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</si>
  <si>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</si>
  <si>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</si>
  <si>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</si>
  <si>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</si>
  <si>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</si>
  <si>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</si>
  <si>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</si>
  <si>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</si>
  <si>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</si>
  <si>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</si>
  <si>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</si>
  <si>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</si>
  <si>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</si>
  <si>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</si>
  <si>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</si>
  <si>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</si>
  <si>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</si>
  <si>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</si>
  <si>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</si>
  <si>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</si>
  <si>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</si>
  <si>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</si>
  <si>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</si>
  <si>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</si>
  <si>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</si>
  <si>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</si>
  <si>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</si>
  <si>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</si>
  <si>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</si>
  <si>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</si>
  <si>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</si>
  <si>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</si>
  <si>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</si>
  <si>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</si>
  <si>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</si>
  <si>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</si>
  <si>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</si>
  <si>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</si>
  <si>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</si>
  <si>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</si>
  <si>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</si>
  <si>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</si>
  <si>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</si>
  <si>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</si>
  <si>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</si>
  <si>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</si>
  <si>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</si>
  <si>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</si>
  <si>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</si>
  <si>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</si>
  <si>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</si>
  <si>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</si>
  <si>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</si>
  <si>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</si>
  <si>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</si>
  <si>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</si>
  <si>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</si>
  <si>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</si>
  <si>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</si>
  <si>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</si>
  <si>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</si>
  <si>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</si>
  <si>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</si>
  <si>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</si>
  <si>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</si>
  <si>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</si>
  <si>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</si>
  <si>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</si>
  <si>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</si>
  <si>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</si>
  <si>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</si>
  <si>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</si>
  <si>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</si>
  <si>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</si>
  <si>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</si>
  <si>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</si>
  <si>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</si>
  <si>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</si>
  <si>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</si>
  <si>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</si>
  <si>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</si>
  <si>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</si>
  <si>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</si>
  <si>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</si>
  <si>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</si>
  <si>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</si>
  <si>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</si>
  <si>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</si>
  <si>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</si>
  <si>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</si>
  <si>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</si>
  <si>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</si>
  <si>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</si>
  <si>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</si>
  <si>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</si>
  <si>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</si>
  <si>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</si>
  <si>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</si>
  <si>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</si>
  <si>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</si>
  <si>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</si>
  <si>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</si>
  <si>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</si>
  <si>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</si>
  <si>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</si>
  <si>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</si>
  <si>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</si>
  <si>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</si>
  <si>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</si>
  <si>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</si>
  <si>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</si>
  <si>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</si>
  <si>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</si>
  <si>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</si>
  <si>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</si>
  <si>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</si>
  <si>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</si>
  <si>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</si>
  <si>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</si>
  <si>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</si>
  <si>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</si>
  <si>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</si>
  <si>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</si>
  <si>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</si>
  <si>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</si>
  <si>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</si>
  <si>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</si>
  <si>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</si>
  <si>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</si>
  <si>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</si>
  <si>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</si>
  <si>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</si>
  <si>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</si>
  <si>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</si>
  <si>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</si>
  <si>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</si>
  <si>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</si>
  <si>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</si>
  <si>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</si>
  <si>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</si>
  <si>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</si>
  <si>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</si>
  <si>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</si>
  <si>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</si>
  <si>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</si>
  <si>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</si>
  <si>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</si>
  <si>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</si>
  <si>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</si>
  <si>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</si>
  <si>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</si>
  <si>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</si>
  <si>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</si>
  <si>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</si>
  <si>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</si>
  <si>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</si>
  <si>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</si>
  <si>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</si>
  <si>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</si>
  <si>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</si>
  <si>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</si>
  <si>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</si>
  <si>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</si>
  <si>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</si>
  <si>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</si>
  <si>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</si>
  <si>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</si>
  <si>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</si>
  <si>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</si>
  <si>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</si>
  <si>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</si>
  <si>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</si>
  <si>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</si>
  <si>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</si>
  <si>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</si>
  <si>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</si>
  <si>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</si>
  <si>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</si>
  <si>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</si>
  <si>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</si>
  <si>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</si>
  <si>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</si>
  <si>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</si>
  <si>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</si>
  <si>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</si>
  <si>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</si>
  <si>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</si>
  <si>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</si>
  <si>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</si>
  <si>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</si>
  <si>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</si>
  <si>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</si>
  <si>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</si>
  <si>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</si>
  <si>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</si>
  <si>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</si>
  <si>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</si>
  <si>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</si>
  <si>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</si>
  <si>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</si>
  <si>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</si>
  <si>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</si>
  <si>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</si>
  <si>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</si>
  <si>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</si>
  <si>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</si>
  <si>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</si>
  <si>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</si>
  <si>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</si>
  <si>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</si>
  <si>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</si>
  <si>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</si>
  <si>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</si>
  <si>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</si>
  <si>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</si>
  <si>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</si>
  <si>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</si>
  <si>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</si>
  <si>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</si>
  <si>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</si>
  <si>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</si>
  <si>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</si>
  <si>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</si>
  <si>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</si>
  <si>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</si>
  <si>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</si>
  <si>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</si>
  <si>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</si>
  <si>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</si>
  <si>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</si>
  <si>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</si>
  <si>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</si>
  <si>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</si>
  <si>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</si>
  <si>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</si>
  <si>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</si>
  <si>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</si>
  <si>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</si>
  <si>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</si>
  <si>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</si>
  <si>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</si>
  <si>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</si>
  <si>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</si>
  <si>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</si>
  <si>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</si>
  <si>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</si>
  <si>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</si>
  <si>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</si>
  <si>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</si>
  <si>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</si>
  <si>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</si>
  <si>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</si>
  <si>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</si>
  <si>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</si>
  <si>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</si>
  <si>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</si>
  <si>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</si>
  <si>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</si>
  <si>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</si>
  <si>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</si>
  <si>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</si>
  <si>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</si>
  <si>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</si>
  <si>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</si>
  <si>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</si>
  <si>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</si>
  <si>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</si>
  <si>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</si>
  <si>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</si>
  <si>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</si>
  <si>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</si>
  <si>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</si>
  <si>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</si>
  <si>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</si>
  <si>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</si>
  <si>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</si>
  <si>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</si>
  <si>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</si>
  <si>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</si>
  <si>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</si>
  <si>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</si>
  <si>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</si>
  <si>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</si>
  <si>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</si>
  <si>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</si>
  <si>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</si>
  <si>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</si>
  <si>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</si>
  <si>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</si>
  <si>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</si>
  <si>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</si>
  <si>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</si>
  <si>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</si>
  <si>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</si>
  <si>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</si>
  <si>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</si>
  <si>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</si>
  <si>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</si>
  <si>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</si>
  <si>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</si>
  <si>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</si>
  <si>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</si>
  <si>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</si>
  <si>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</si>
  <si>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</si>
  <si>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</si>
  <si>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</si>
  <si>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</si>
  <si>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</si>
  <si>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</si>
  <si>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</si>
  <si>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</si>
  <si>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</si>
  <si>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</si>
  <si>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</si>
  <si>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</si>
  <si>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</si>
  <si>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</si>
  <si>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</si>
  <si>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</si>
  <si>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</si>
  <si>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</si>
  <si>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</si>
  <si>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</si>
  <si>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</si>
  <si>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</si>
  <si>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</si>
  <si>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</si>
  <si>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</si>
  <si>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</si>
  <si>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</si>
  <si>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</si>
  <si>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</si>
  <si>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</si>
  <si>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</si>
  <si>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</si>
  <si>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</si>
  <si>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</si>
  <si>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</si>
  <si>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</si>
  <si>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</si>
  <si>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</si>
  <si>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</si>
  <si>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</si>
  <si>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</si>
  <si>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</si>
  <si>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</si>
  <si>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</si>
  <si>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</si>
  <si>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</si>
  <si>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</si>
  <si>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</si>
  <si>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</si>
  <si>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</si>
  <si>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</si>
  <si>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</si>
  <si>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</si>
  <si>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</si>
  <si>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</si>
  <si>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</si>
  <si>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</si>
  <si>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</si>
  <si>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</si>
  <si>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</si>
  <si>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</si>
  <si>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</si>
  <si>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</si>
  <si>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</si>
  <si>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</si>
  <si>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</si>
  <si>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</si>
  <si>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</si>
  <si>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</si>
  <si>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</si>
  <si>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</si>
  <si>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</si>
  <si>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</si>
  <si>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</si>
  <si>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</si>
  <si>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</si>
  <si>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</si>
  <si>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</si>
  <si>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</si>
  <si>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</si>
  <si>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</si>
  <si>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</si>
  <si>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</si>
  <si>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</si>
  <si>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</si>
  <si>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</si>
  <si>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</si>
  <si>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</si>
  <si>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</si>
  <si>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</si>
  <si>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</si>
  <si>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</si>
  <si>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</si>
  <si>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</si>
  <si>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</si>
  <si>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</si>
  <si>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</si>
  <si>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</si>
  <si>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</si>
  <si>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</si>
  <si>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</si>
  <si>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</si>
  <si>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</si>
  <si>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</si>
  <si>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</si>
  <si>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</si>
  <si>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</si>
  <si>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</si>
  <si>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</si>
  <si>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</si>
  <si>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</si>
  <si>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</si>
  <si>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</si>
  <si>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</si>
  <si>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</si>
  <si>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</si>
  <si>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</si>
  <si>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</si>
  <si>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</si>
  <si>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</si>
  <si>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</si>
  <si>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</si>
  <si>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</si>
  <si>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</si>
  <si>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</si>
  <si>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</si>
  <si>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</si>
  <si>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</si>
  <si>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</si>
  <si>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</si>
  <si>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</si>
  <si>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</si>
  <si>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</si>
  <si>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</si>
  <si>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</si>
  <si>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</si>
  <si>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</si>
  <si>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</si>
  <si>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</si>
  <si>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</si>
  <si>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</si>
  <si>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</si>
  <si>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</si>
  <si>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</si>
  <si>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</si>
  <si>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</si>
  <si>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</si>
  <si>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</si>
  <si>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</si>
  <si>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</si>
  <si>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</si>
  <si>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</si>
  <si>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</si>
  <si>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</si>
  <si>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</si>
  <si>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</si>
  <si>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</si>
  <si>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</si>
  <si>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</si>
  <si>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</si>
  <si>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</si>
  <si>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</si>
  <si>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</si>
  <si>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</si>
  <si>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</si>
  <si>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</si>
  <si>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</si>
  <si>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</si>
  <si>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</si>
  <si>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</si>
  <si>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</si>
  <si>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</si>
  <si>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</si>
  <si>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</si>
  <si>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</si>
  <si>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</si>
  <si>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</si>
  <si>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</si>
  <si>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</si>
  <si>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</si>
  <si>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</si>
  <si>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</si>
  <si>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</si>
  <si>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</si>
  <si>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</si>
  <si>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</si>
  <si>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</si>
  <si>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</si>
  <si>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</si>
  <si>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</si>
  <si>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</si>
  <si>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</si>
  <si>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</si>
  <si>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</si>
  <si>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</si>
  <si>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</si>
  <si>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</si>
  <si>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</si>
  <si>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</si>
  <si>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</si>
  <si>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</si>
  <si>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</si>
  <si>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</si>
  <si>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</si>
  <si>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</si>
  <si>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</si>
  <si>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</si>
  <si>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</si>
  <si>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</si>
  <si>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</si>
  <si>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</si>
  <si>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</si>
  <si>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</si>
  <si>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</si>
  <si>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</si>
  <si>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</si>
  <si>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</si>
  <si>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</si>
  <si>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</si>
  <si>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</si>
  <si>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</si>
  <si>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</si>
  <si>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</si>
  <si>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</si>
  <si>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</si>
  <si>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</si>
  <si>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</si>
  <si>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</si>
  <si>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</si>
  <si>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</si>
  <si>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</si>
  <si>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</si>
  <si>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</si>
  <si>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</si>
  <si>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</si>
  <si>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</si>
  <si>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</si>
  <si>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</si>
  <si>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</si>
  <si>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</si>
  <si>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</si>
  <si>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</si>
  <si>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</si>
  <si>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</si>
  <si>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</si>
  <si>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</si>
  <si>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</si>
  <si>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</si>
  <si>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</si>
  <si>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</si>
  <si>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</si>
  <si>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</si>
  <si>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</si>
  <si>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</si>
  <si>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</si>
  <si>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</si>
  <si>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</si>
  <si>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</si>
  <si>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</si>
  <si>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</si>
  <si>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</si>
  <si>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</si>
  <si>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</si>
  <si>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</si>
  <si>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</si>
  <si>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</si>
  <si>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</si>
  <si>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</si>
  <si>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</si>
  <si>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</si>
  <si>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</si>
  <si>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</si>
  <si>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</si>
  <si>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</si>
  <si>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</si>
  <si>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</si>
  <si>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</si>
  <si>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</si>
  <si>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</si>
  <si>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</si>
  <si>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</si>
  <si>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</si>
  <si>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</si>
  <si>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</si>
  <si>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</si>
  <si>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</si>
  <si>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</si>
  <si>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</si>
  <si>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</si>
  <si>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</si>
  <si>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</si>
  <si>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</si>
  <si>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</si>
  <si>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</si>
  <si>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</si>
  <si>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</si>
  <si>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</si>
  <si>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</si>
  <si>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</si>
  <si>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</si>
  <si>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</si>
  <si>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</si>
  <si>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</si>
  <si>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</si>
  <si>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</si>
  <si>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</si>
  <si>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</si>
  <si>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</si>
  <si>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</si>
  <si>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</si>
  <si>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</si>
  <si>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</si>
  <si>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</si>
  <si>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</si>
  <si>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</si>
  <si>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</si>
  <si>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</si>
  <si>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</si>
  <si>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</si>
  <si>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</si>
  <si>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</si>
  <si>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</si>
  <si>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</si>
  <si>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</si>
  <si>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</si>
  <si>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</si>
  <si>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</si>
  <si>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</si>
  <si>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</si>
  <si>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</si>
  <si>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</si>
  <si>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</si>
  <si>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</si>
  <si>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</si>
  <si>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</si>
  <si>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</si>
  <si>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</si>
  <si>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</si>
  <si>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</si>
  <si>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</si>
  <si>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</si>
  <si>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</si>
  <si>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</si>
  <si>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</si>
  <si>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</si>
  <si>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</si>
  <si>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</si>
  <si>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</si>
  <si>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</si>
  <si>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</si>
  <si>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</si>
  <si>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</si>
  <si>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</si>
  <si>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</si>
  <si>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</si>
  <si>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</si>
  <si>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</si>
  <si>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</si>
  <si>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</si>
  <si>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</si>
  <si>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</si>
  <si>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</si>
  <si>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</si>
  <si>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</si>
  <si>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</si>
  <si>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</si>
  <si>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</si>
  <si>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</si>
  <si>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</si>
  <si>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</si>
  <si>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</si>
  <si>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</si>
  <si>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</si>
  <si>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</si>
  <si>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</si>
  <si>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</si>
  <si>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</si>
  <si>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</si>
  <si>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</si>
  <si>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</si>
  <si>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</si>
  <si>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</si>
  <si>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</si>
  <si>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</si>
  <si>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</si>
  <si>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</si>
  <si>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</si>
  <si>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</si>
  <si>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</si>
  <si>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</si>
  <si>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</si>
  <si>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</si>
  <si>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</si>
  <si>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</si>
  <si>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</si>
  <si>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</si>
  <si>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</si>
  <si>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</si>
  <si>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</si>
  <si>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</si>
  <si>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</si>
  <si>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</si>
  <si>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</si>
  <si>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</si>
  <si>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</si>
  <si>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</si>
  <si>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</si>
  <si>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</si>
  <si>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</si>
  <si>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</si>
  <si>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</si>
  <si>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</si>
  <si>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</si>
  <si>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</si>
  <si>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</si>
  <si>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</si>
  <si>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</si>
  <si>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</si>
  <si>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</si>
  <si>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</si>
  <si>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</si>
  <si>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</si>
  <si>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</si>
  <si>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</si>
  <si>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</si>
  <si>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</si>
  <si>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</si>
  <si>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</si>
  <si>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</si>
  <si>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</si>
  <si>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</si>
  <si>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</si>
  <si>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</si>
  <si>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</si>
  <si>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</si>
  <si>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</si>
  <si>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</si>
  <si>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</si>
  <si>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</si>
  <si>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</si>
  <si>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</si>
  <si>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</si>
  <si>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</si>
  <si>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</si>
  <si>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</si>
  <si>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</si>
  <si>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</si>
  <si>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</si>
  <si>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</si>
  <si>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</si>
  <si>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</si>
  <si>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</si>
  <si>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</si>
  <si>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</si>
  <si>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</si>
  <si>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</si>
  <si>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</si>
  <si>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</si>
  <si>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</si>
  <si>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</si>
  <si>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</si>
  <si>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</si>
  <si>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</si>
  <si>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</si>
  <si>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</si>
  <si>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</si>
  <si>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</si>
  <si>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</si>
  <si>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</si>
  <si>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</si>
  <si>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</si>
  <si>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</si>
  <si>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</si>
  <si>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</si>
  <si>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</si>
  <si>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</si>
  <si>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</si>
  <si>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</si>
  <si>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</si>
  <si>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</si>
  <si>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</si>
  <si>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</si>
  <si>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</si>
  <si>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</si>
  <si>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</si>
  <si>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</si>
  <si>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</si>
  <si>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</si>
  <si>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</si>
  <si>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</si>
  <si>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</si>
  <si>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</si>
  <si>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</si>
  <si>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</si>
  <si>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</si>
  <si>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</si>
  <si>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</si>
  <si>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</si>
  <si>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</si>
  <si>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</si>
  <si>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</si>
  <si>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</si>
  <si>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</si>
  <si>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</si>
  <si>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</si>
  <si>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</si>
  <si>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</si>
  <si>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</si>
  <si>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</si>
  <si>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</si>
  <si>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</si>
  <si>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</si>
  <si>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</si>
  <si>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</si>
  <si>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</si>
  <si>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</si>
  <si>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</si>
  <si>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</si>
  <si>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</si>
  <si>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</si>
  <si>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</si>
  <si>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</si>
  <si>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</si>
  <si>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</si>
  <si>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</si>
  <si>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</si>
  <si>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</si>
  <si>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</si>
  <si>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</si>
  <si>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</si>
  <si>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</si>
  <si>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</si>
  <si>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</si>
  <si>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</si>
  <si>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</si>
  <si>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</si>
  <si>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</si>
  <si>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</si>
  <si>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</si>
  <si>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</si>
  <si>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</si>
  <si>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</si>
  <si>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</si>
  <si>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</si>
  <si>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</si>
  <si>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</si>
  <si>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</si>
  <si>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</si>
  <si>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</si>
  <si>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</si>
  <si>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</si>
  <si>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</si>
  <si>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</si>
  <si>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</si>
  <si>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</si>
  <si>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</si>
  <si>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</si>
  <si>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</si>
  <si>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</si>
  <si>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</si>
  <si>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</si>
  <si>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</si>
  <si>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</si>
  <si>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</si>
  <si>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</si>
  <si>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</si>
  <si>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</si>
  <si>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</si>
  <si>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</si>
  <si>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</si>
  <si>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</si>
  <si>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</si>
  <si>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</si>
  <si>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</si>
  <si>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</si>
  <si>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</si>
  <si>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</si>
  <si>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</si>
  <si>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</si>
  <si>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</si>
  <si>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</si>
  <si>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</si>
  <si>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</si>
  <si>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</si>
  <si>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</si>
  <si>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</si>
  <si>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</si>
  <si>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</si>
  <si>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</si>
  <si>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</si>
  <si>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</si>
  <si>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</si>
  <si>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</si>
  <si>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</si>
  <si>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</si>
  <si>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</si>
  <si>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</si>
  <si>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</si>
  <si>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</si>
  <si>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</si>
  <si>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</si>
  <si>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</si>
  <si>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</si>
  <si>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</si>
  <si>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</si>
  <si>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</si>
  <si>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</si>
  <si>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</si>
  <si>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</si>
  <si>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</si>
  <si>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</si>
  <si>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</si>
  <si>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</si>
  <si>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</si>
  <si>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</si>
  <si>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</si>
  <si>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</si>
  <si>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</si>
  <si>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</si>
  <si>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</si>
  <si>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</si>
  <si>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</si>
  <si>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</si>
  <si>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</si>
  <si>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</si>
  <si>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</si>
  <si>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</si>
  <si>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</si>
  <si>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</si>
  <si>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</si>
  <si>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</si>
  <si>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</si>
  <si>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</si>
  <si>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</si>
  <si>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</si>
  <si>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</si>
  <si>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</si>
  <si>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</si>
  <si>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</si>
  <si>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</si>
  <si>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</si>
  <si>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</si>
  <si>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</si>
  <si>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</si>
  <si>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</si>
  <si>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</si>
  <si>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</si>
  <si>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</si>
  <si>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</si>
  <si>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</si>
  <si>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</si>
  <si>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</si>
  <si>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</si>
  <si>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</si>
  <si>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</si>
  <si>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</si>
  <si>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</si>
  <si>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</si>
  <si>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</si>
  <si>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</si>
  <si>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</si>
  <si>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</si>
  <si>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</si>
  <si>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</si>
  <si>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</si>
  <si>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</si>
  <si>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</si>
  <si>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</si>
  <si>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</si>
  <si>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</si>
  <si>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</si>
  <si>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</si>
  <si>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</si>
  <si>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</si>
  <si>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</si>
  <si>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</si>
  <si>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</si>
  <si>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</si>
  <si>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</si>
  <si>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</si>
  <si>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</si>
  <si>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</si>
  <si>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</si>
  <si>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</si>
  <si>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</si>
  <si>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</si>
  <si>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</si>
  <si>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</si>
  <si>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</si>
  <si>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</si>
  <si>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</si>
  <si>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</si>
  <si>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</si>
  <si>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</si>
  <si>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</si>
  <si>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</si>
  <si>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</si>
  <si>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</si>
  <si>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</si>
  <si>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</si>
  <si>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</si>
  <si>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</si>
  <si>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</si>
  <si>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</si>
  <si>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</si>
  <si>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</si>
  <si>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</si>
  <si>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</si>
  <si>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</si>
  <si>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</si>
  <si>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</si>
  <si>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</si>
  <si>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</si>
  <si>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</si>
  <si>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</si>
  <si>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</si>
  <si>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</si>
  <si>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</si>
  <si>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</si>
  <si>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</si>
  <si>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</si>
  <si>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</si>
  <si>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</si>
  <si>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</si>
  <si>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</si>
  <si>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</si>
  <si>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</si>
  <si>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</si>
  <si>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</si>
  <si>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</si>
  <si>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</si>
  <si>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</si>
  <si>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</si>
  <si>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</si>
  <si>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</si>
  <si>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</si>
  <si>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</si>
  <si>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</si>
  <si>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</si>
  <si>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</si>
  <si>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</si>
  <si>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</si>
  <si>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</si>
  <si>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</si>
  <si>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</si>
  <si>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</si>
  <si>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</si>
  <si>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</si>
  <si>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</si>
  <si>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</si>
  <si>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</si>
  <si>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</si>
  <si>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</si>
  <si>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</si>
  <si>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</si>
  <si>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</si>
  <si>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</si>
  <si>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</si>
  <si>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</si>
  <si>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</si>
  <si>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</si>
  <si>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</si>
  <si>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</si>
  <si>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</si>
  <si>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</si>
  <si>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</si>
  <si>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</si>
  <si>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</si>
  <si>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</si>
  <si>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</si>
  <si>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</si>
  <si>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</si>
  <si>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</si>
  <si>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</si>
  <si>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</si>
  <si>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</si>
  <si>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</si>
  <si>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</si>
  <si>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</si>
  <si>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</si>
  <si>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</si>
  <si>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</si>
  <si>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</si>
  <si>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</si>
  <si>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</si>
  <si>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</si>
  <si>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</si>
  <si>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</si>
  <si>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</si>
  <si>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</si>
  <si>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</si>
  <si>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</si>
  <si>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</si>
  <si>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</si>
  <si>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</si>
  <si>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</si>
  <si>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</si>
  <si>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</si>
  <si>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</si>
  <si>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</si>
  <si>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</si>
  <si>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</si>
  <si>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</si>
  <si>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</si>
  <si>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</si>
  <si>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</si>
  <si>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</si>
  <si>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</si>
  <si>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</si>
  <si>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</si>
  <si>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</si>
  <si>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</si>
  <si>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</si>
  <si>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</si>
  <si>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</si>
  <si>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</si>
  <si>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</si>
  <si>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</si>
  <si>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</si>
  <si>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</si>
  <si>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</si>
  <si>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</si>
  <si>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</si>
  <si>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</si>
  <si>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</si>
  <si>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</si>
  <si>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</si>
  <si>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</si>
  <si>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</si>
  <si>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</si>
  <si>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</si>
  <si>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</si>
  <si>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</si>
  <si>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</si>
  <si>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</si>
  <si>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</si>
  <si>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</si>
  <si>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</si>
  <si>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</si>
  <si>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</si>
  <si>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</si>
  <si>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</si>
  <si>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</si>
  <si>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</si>
  <si>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</si>
  <si>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</si>
  <si>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</si>
  <si>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</si>
  <si>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</si>
  <si>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</si>
  <si>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</si>
  <si>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</si>
  <si>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</si>
  <si>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</si>
  <si>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</si>
  <si>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</si>
  <si>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</si>
  <si>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</si>
  <si>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</si>
  <si>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</si>
  <si>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</si>
  <si>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</si>
  <si>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</si>
  <si>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</si>
  <si>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</si>
  <si>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</si>
  <si>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</si>
  <si>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</si>
  <si>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</si>
  <si>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</si>
  <si>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</si>
  <si>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</si>
  <si>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</si>
  <si>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</si>
  <si>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</si>
  <si>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</si>
  <si>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</si>
  <si>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</si>
  <si>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</si>
  <si>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</si>
  <si>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</si>
  <si>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</si>
  <si>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</si>
  <si>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</si>
  <si>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</si>
  <si>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</si>
  <si>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</si>
  <si>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</si>
  <si>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</si>
  <si>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</si>
  <si>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</si>
  <si>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</si>
  <si>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</si>
  <si>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</si>
  <si>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</si>
  <si>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</si>
  <si>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</si>
  <si>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</si>
  <si>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</si>
  <si>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</si>
  <si>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</si>
  <si>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</si>
  <si>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</si>
  <si>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</si>
  <si>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</si>
  <si>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</si>
  <si>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</si>
  <si>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</si>
  <si>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</si>
  <si>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</si>
  <si>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</si>
  <si>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</si>
  <si>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</si>
  <si>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</si>
  <si>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</si>
  <si>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</si>
  <si>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</si>
  <si>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</si>
  <si>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</si>
  <si>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</si>
  <si>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</si>
  <si>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</si>
  <si>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</si>
  <si>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</si>
  <si>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</si>
  <si>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</si>
  <si>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</si>
  <si>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</si>
  <si>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</si>
  <si>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</si>
  <si>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</si>
  <si>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</si>
  <si>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</si>
  <si>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</si>
  <si>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</si>
  <si>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</si>
  <si>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</si>
  <si>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</si>
  <si>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</si>
  <si>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</si>
  <si>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</si>
  <si>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</si>
  <si>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</si>
  <si>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</si>
  <si>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</si>
  <si>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</si>
  <si>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</si>
  <si>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</si>
  <si>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</si>
  <si>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</si>
  <si>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</si>
  <si>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</si>
  <si>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</si>
  <si>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</si>
  <si>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</si>
  <si>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</si>
  <si>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</si>
  <si>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</si>
  <si>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</si>
  <si>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</si>
  <si>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</si>
  <si>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</si>
  <si>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</si>
  <si>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</si>
  <si>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</si>
  <si>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</si>
  <si>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</si>
  <si>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</si>
  <si>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</si>
  <si>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</si>
  <si>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</si>
  <si>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</si>
  <si>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</si>
  <si>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</si>
  <si>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</si>
  <si>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</si>
  <si>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</si>
  <si>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</si>
  <si>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</si>
  <si>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</si>
  <si>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</si>
  <si>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</si>
  <si>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</si>
  <si>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</si>
  <si>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</si>
  <si>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</si>
  <si>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</si>
  <si>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</si>
  <si>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</si>
  <si>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</si>
  <si>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</si>
  <si>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</si>
  <si>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</si>
  <si>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</si>
  <si>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</si>
  <si>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</si>
  <si>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</si>
  <si>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</si>
  <si>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</si>
  <si>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</si>
  <si>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</si>
  <si>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</si>
  <si>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</si>
  <si>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</si>
  <si>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</si>
  <si>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</si>
  <si>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</si>
  <si>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</si>
  <si>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</si>
  <si>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</si>
  <si>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</si>
  <si>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</si>
  <si>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</si>
  <si>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</si>
  <si>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</si>
  <si>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</si>
  <si>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</si>
  <si>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</si>
  <si>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</si>
  <si>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</si>
  <si>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</si>
  <si>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</si>
  <si>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</si>
  <si>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</si>
  <si>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</si>
  <si>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</si>
  <si>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</si>
  <si>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</si>
  <si>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</si>
  <si>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</si>
  <si>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</si>
  <si>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</si>
  <si>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</si>
  <si>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</si>
  <si>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</si>
  <si>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</si>
  <si>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</si>
  <si>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</si>
  <si>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</si>
  <si>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</si>
  <si>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</si>
  <si>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</si>
  <si>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</si>
  <si>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</si>
  <si>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</si>
  <si>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</si>
  <si>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</si>
  <si>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</si>
  <si>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</si>
  <si>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</si>
  <si>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</si>
  <si>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</si>
  <si>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</si>
  <si>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</si>
  <si>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</si>
  <si>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</si>
  <si>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</si>
  <si>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</si>
  <si>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</si>
  <si>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</si>
  <si>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</si>
  <si>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</si>
  <si>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</si>
  <si>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</si>
  <si>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</si>
  <si>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</si>
  <si>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</si>
  <si>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</si>
  <si>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</si>
  <si>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</si>
  <si>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</si>
  <si>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</si>
  <si>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</si>
  <si>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</si>
  <si>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</si>
  <si>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</si>
  <si>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</si>
  <si>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</si>
  <si>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</si>
  <si>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</si>
  <si>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</si>
  <si>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</si>
  <si>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</si>
  <si>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</si>
  <si>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</si>
  <si>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</si>
  <si>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</si>
  <si>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</si>
  <si>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</si>
  <si>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</si>
  <si>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</si>
  <si>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</si>
  <si>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</si>
  <si>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</si>
  <si>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</si>
  <si>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</si>
  <si>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</si>
  <si>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</si>
  <si>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</si>
  <si>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</si>
  <si>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</si>
  <si>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</si>
  <si>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</si>
  <si>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</si>
  <si>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</si>
  <si>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</si>
  <si>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</si>
  <si>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</si>
  <si>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</si>
  <si>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</si>
  <si>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</si>
  <si>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</si>
  <si>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</si>
  <si>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</si>
  <si>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</si>
  <si>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</si>
  <si>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</si>
  <si>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</si>
  <si>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</si>
  <si>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</si>
  <si>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</si>
  <si>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</si>
  <si>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</si>
  <si>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</si>
  <si>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</si>
  <si>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</si>
  <si>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</si>
  <si>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</si>
  <si>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</si>
  <si>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</si>
  <si>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</si>
  <si>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</si>
  <si>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</si>
  <si>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</si>
  <si>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</si>
  <si>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</si>
  <si>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</si>
  <si>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</si>
  <si>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</si>
  <si>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</si>
  <si>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</si>
  <si>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</si>
  <si>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</si>
  <si>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</si>
  <si>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</si>
  <si>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</si>
  <si>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</si>
  <si>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</si>
  <si>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</si>
  <si>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</si>
  <si>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</si>
  <si>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</si>
  <si>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</si>
  <si>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</si>
  <si>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</si>
  <si>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</si>
  <si>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</si>
  <si>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</si>
  <si>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</si>
  <si>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</si>
  <si>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</si>
  <si>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</si>
  <si>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</si>
  <si>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</si>
  <si>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</si>
  <si>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</si>
  <si>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</si>
  <si>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</si>
  <si>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</si>
  <si>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</si>
  <si>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</si>
  <si>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</si>
  <si>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</si>
  <si>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</si>
  <si>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</si>
  <si>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</si>
  <si>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</si>
  <si>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</si>
  <si>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</si>
  <si>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</si>
  <si>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</si>
  <si>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</si>
  <si>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</si>
  <si>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</si>
  <si>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</si>
  <si>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</si>
  <si>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</si>
  <si>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</si>
  <si>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</si>
  <si>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</si>
  <si>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</si>
  <si>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</si>
  <si>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</si>
  <si>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</si>
  <si>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</si>
  <si>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</si>
  <si>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</si>
  <si>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</si>
  <si>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</si>
  <si>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</si>
  <si>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</si>
  <si>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</si>
  <si>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</si>
  <si>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</si>
  <si>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</si>
  <si>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</si>
  <si>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</si>
  <si>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</si>
  <si>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</si>
  <si>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</si>
  <si>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</si>
  <si>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</si>
  <si>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</si>
  <si>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</si>
  <si>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</si>
  <si>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</si>
  <si>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</si>
  <si>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</si>
  <si>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</si>
  <si>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</si>
  <si>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</si>
  <si>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</si>
  <si>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</si>
  <si>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</si>
  <si>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</si>
  <si>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</si>
  <si>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</si>
  <si>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</si>
  <si>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</si>
  <si>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</si>
  <si>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</si>
  <si>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</si>
  <si>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</si>
  <si>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</si>
  <si>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</si>
  <si>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</si>
  <si>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</si>
  <si>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</si>
  <si>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</si>
  <si>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</si>
  <si>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</si>
  <si>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</si>
  <si>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</si>
  <si>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</si>
  <si>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</si>
  <si>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</si>
  <si>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</si>
  <si>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</si>
  <si>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</si>
  <si>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</si>
  <si>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</si>
  <si>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</si>
  <si>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</si>
  <si>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</si>
  <si>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</si>
  <si>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</si>
  <si>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</si>
  <si>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</si>
  <si>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</si>
  <si>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</si>
  <si>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</si>
  <si>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</si>
  <si>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</si>
  <si>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</si>
  <si>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</si>
  <si>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</si>
  <si>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</si>
  <si>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</si>
  <si>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</si>
  <si>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</si>
  <si>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</si>
  <si>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</si>
  <si>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</si>
  <si>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</si>
  <si>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</si>
  <si>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</si>
  <si>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</si>
  <si>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</si>
  <si>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</si>
  <si>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</si>
  <si>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</si>
  <si>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</si>
  <si>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</si>
  <si>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</si>
  <si>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</si>
  <si>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</si>
  <si>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</si>
  <si>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</si>
  <si>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</si>
  <si>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</si>
  <si>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</si>
  <si>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</si>
  <si>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</si>
  <si>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</si>
  <si>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</si>
  <si>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</si>
  <si>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</si>
  <si>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</si>
  <si>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</si>
  <si>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</si>
  <si>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</si>
  <si>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</si>
  <si>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</si>
  <si>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</si>
  <si>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</si>
  <si>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</si>
  <si>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</si>
  <si>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</si>
  <si>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</si>
  <si>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</si>
  <si>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</si>
  <si>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</si>
  <si>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</si>
  <si>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</si>
  <si>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</si>
  <si>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</si>
  <si>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</si>
  <si>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</si>
  <si>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</si>
  <si>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</si>
  <si>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</si>
  <si>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</si>
  <si>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</si>
  <si>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</si>
  <si>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</si>
  <si>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</si>
  <si>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</si>
  <si>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</si>
  <si>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</si>
  <si>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</si>
  <si>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</si>
  <si>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</si>
  <si>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</si>
  <si>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</si>
  <si>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</si>
  <si>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</si>
  <si>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</si>
  <si>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</si>
  <si>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</si>
  <si>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</si>
  <si>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</si>
  <si>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</si>
  <si>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</si>
  <si>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</si>
  <si>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</si>
  <si>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</si>
  <si>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</si>
  <si>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</si>
  <si>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</si>
  <si>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</si>
  <si>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</si>
  <si>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</si>
  <si>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</si>
  <si>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</si>
  <si>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</si>
  <si>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</si>
  <si>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</si>
  <si>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</si>
  <si>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</si>
  <si>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</si>
  <si>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</si>
  <si>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</si>
  <si>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</si>
  <si>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</si>
  <si>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</si>
  <si>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</si>
  <si>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</si>
  <si>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</si>
  <si>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</si>
  <si>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</si>
  <si>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</si>
  <si>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</si>
  <si>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</si>
  <si>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</si>
  <si>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</si>
  <si>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</si>
  <si>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</si>
  <si>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</si>
  <si>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</si>
  <si>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</si>
  <si>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</si>
  <si>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</si>
  <si>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</si>
  <si>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</si>
  <si>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</si>
  <si>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</si>
  <si>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</si>
  <si>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</si>
  <si>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</si>
  <si>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</si>
  <si>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</si>
  <si>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</si>
  <si>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</si>
  <si>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</si>
  <si>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</si>
  <si>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</si>
  <si>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</si>
  <si>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</si>
  <si>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</si>
  <si>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</si>
  <si>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</si>
  <si>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</si>
  <si>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</si>
  <si>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</si>
  <si>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</si>
  <si>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</si>
  <si>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</si>
  <si>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</si>
  <si>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</si>
  <si>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</si>
  <si>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</si>
  <si>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</si>
  <si>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</si>
  <si>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</si>
  <si>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</si>
  <si>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</si>
  <si>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</si>
  <si>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</si>
  <si>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</si>
  <si>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</si>
  <si>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</si>
  <si>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</si>
  <si>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</si>
  <si>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</si>
  <si>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</si>
  <si>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</si>
  <si>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</si>
  <si>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</si>
  <si>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</si>
  <si>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</si>
  <si>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</si>
  <si>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</si>
  <si>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</si>
  <si>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</si>
  <si>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</si>
  <si>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</si>
  <si>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</si>
  <si>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</si>
  <si>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</si>
  <si>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</si>
  <si>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</si>
  <si>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</si>
  <si>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</si>
  <si>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</si>
  <si>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</si>
  <si>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</si>
  <si>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</si>
  <si>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</si>
  <si>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</si>
  <si>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</si>
  <si>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</si>
  <si>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</si>
  <si>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</si>
  <si>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</si>
  <si>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</si>
  <si>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</si>
  <si>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</si>
  <si>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</si>
  <si>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</si>
  <si>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</si>
  <si>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</si>
  <si>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</si>
  <si>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</si>
  <si>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</si>
  <si>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</si>
  <si>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</si>
  <si>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</si>
  <si>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</si>
  <si>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</si>
  <si>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</si>
  <si>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</si>
  <si>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</si>
  <si>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</si>
  <si>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</si>
  <si>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</si>
  <si>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</si>
  <si>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</si>
  <si>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</si>
  <si>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</si>
  <si>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</si>
  <si>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</si>
  <si>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</si>
  <si>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</si>
  <si>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</si>
  <si>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</si>
  <si>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</si>
  <si>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</si>
  <si>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</si>
  <si>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</si>
  <si>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</si>
  <si>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</si>
  <si>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</si>
  <si>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</si>
  <si>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</si>
  <si>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</si>
  <si>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</si>
  <si>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</si>
  <si>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</si>
  <si>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</si>
  <si>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</si>
  <si>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</si>
  <si>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</si>
  <si>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</si>
  <si>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</si>
  <si>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</si>
  <si>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</si>
  <si>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</si>
  <si>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</si>
  <si>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</si>
  <si>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</si>
  <si>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</si>
  <si>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</si>
  <si>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</si>
  <si>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</si>
  <si>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</si>
  <si>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</si>
  <si>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</si>
  <si>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</si>
  <si>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</si>
  <si>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</si>
  <si>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</si>
  <si>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</si>
  <si>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</si>
  <si>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</si>
  <si>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</si>
  <si>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</si>
  <si>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</si>
  <si>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</si>
  <si>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</si>
  <si>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</si>
  <si>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</si>
  <si>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</si>
  <si>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</si>
  <si>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</si>
  <si>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</si>
  <si>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</si>
  <si>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</si>
  <si>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</si>
  <si>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</si>
  <si>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</si>
  <si>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</si>
  <si>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</si>
  <si>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</si>
  <si>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</si>
  <si>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</si>
  <si>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</si>
  <si>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</si>
  <si>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</si>
  <si>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</si>
  <si>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</si>
  <si>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</si>
  <si>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</si>
  <si>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</si>
  <si>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</si>
  <si>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</si>
  <si>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</si>
  <si>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</si>
  <si>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</si>
  <si>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</si>
  <si>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</si>
  <si>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</si>
  <si>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</si>
  <si>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</si>
  <si>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</si>
  <si>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</si>
  <si>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</si>
  <si>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</si>
  <si>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</si>
  <si>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</si>
  <si>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</si>
  <si>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</si>
  <si>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</si>
  <si>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</si>
  <si>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</si>
  <si>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</si>
  <si>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</si>
  <si>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</si>
  <si>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</si>
  <si>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</si>
  <si>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</si>
  <si>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</si>
  <si>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</si>
  <si>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</si>
  <si>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</si>
  <si>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</si>
  <si>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</si>
  <si>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</si>
  <si>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</si>
  <si>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</si>
  <si>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</si>
  <si>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</si>
  <si>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</si>
  <si>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</si>
  <si>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</si>
  <si>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</si>
  <si>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</si>
  <si>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</si>
  <si>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</si>
  <si>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</si>
  <si>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</si>
  <si>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</si>
  <si>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</si>
  <si>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</si>
  <si>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</si>
  <si>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</si>
  <si>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</si>
  <si>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</si>
  <si>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</si>
  <si>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</si>
  <si>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</si>
  <si>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</si>
  <si>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</si>
  <si>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</si>
  <si>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</si>
  <si>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</si>
  <si>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</si>
  <si>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</si>
  <si>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</si>
  <si>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</si>
  <si>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</si>
  <si>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</si>
  <si>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</si>
  <si>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</si>
  <si>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</si>
  <si>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</si>
  <si>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</si>
  <si>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</si>
  <si>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</si>
  <si>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</si>
  <si>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</si>
  <si>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</si>
  <si>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</si>
  <si>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</si>
  <si>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</si>
  <si>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</si>
  <si>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</si>
  <si>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</si>
  <si>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</si>
  <si>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</si>
  <si>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</si>
  <si>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</si>
  <si>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</si>
  <si>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</si>
  <si>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</si>
  <si>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</si>
  <si>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</si>
  <si>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</si>
  <si>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</si>
  <si>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</si>
  <si>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</si>
  <si>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</si>
  <si>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</si>
  <si>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</si>
  <si>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</si>
  <si>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</si>
  <si>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</si>
  <si>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</si>
  <si>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</si>
  <si>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</si>
  <si>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</si>
  <si>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</si>
  <si>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</si>
  <si>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</si>
  <si>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</si>
  <si>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</si>
  <si>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</si>
  <si>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</si>
  <si>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</si>
  <si>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</si>
  <si>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</si>
  <si>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</si>
  <si>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</si>
  <si>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</si>
  <si>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</si>
  <si>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</si>
  <si>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</si>
  <si>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</si>
  <si>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</si>
  <si>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</si>
  <si>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</si>
  <si>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</si>
  <si>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</si>
  <si>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</si>
  <si>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</si>
  <si>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</si>
  <si>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</si>
  <si>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</si>
  <si>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</si>
  <si>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</si>
  <si>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</si>
  <si>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</si>
  <si>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</si>
  <si>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</si>
  <si>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</si>
  <si>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</si>
  <si>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</si>
  <si>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</si>
  <si>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</si>
  <si>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</si>
  <si>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</si>
  <si>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</si>
  <si>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</si>
  <si>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</si>
  <si>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</si>
  <si>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</si>
  <si>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</si>
  <si>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</si>
  <si>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</si>
  <si>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</si>
  <si>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</si>
  <si>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</si>
  <si>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</si>
  <si>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</si>
  <si>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</si>
  <si>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</si>
  <si>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</si>
  <si>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</si>
  <si>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</si>
  <si>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</si>
  <si>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</si>
  <si>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</si>
  <si>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</si>
  <si>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</si>
  <si>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</si>
  <si>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</si>
  <si>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</si>
  <si>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</si>
  <si>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</si>
  <si>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</si>
  <si>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</si>
  <si>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</si>
  <si>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</si>
  <si>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</si>
  <si>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</si>
  <si>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</si>
  <si>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</si>
  <si>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</si>
  <si>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</si>
  <si>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</si>
  <si>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</si>
  <si>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</si>
  <si>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</si>
  <si>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</si>
  <si>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</si>
  <si>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</si>
  <si>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</si>
  <si>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</si>
  <si>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</si>
  <si>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</si>
  <si>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</si>
  <si>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</si>
  <si>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</si>
  <si>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</si>
  <si>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</si>
  <si>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</si>
  <si>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</si>
  <si>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</si>
  <si>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</si>
  <si>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</si>
  <si>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</si>
  <si>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</si>
  <si>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</si>
  <si>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</si>
  <si>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</si>
  <si>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</si>
  <si>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</si>
  <si>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</si>
  <si>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</si>
  <si>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</si>
  <si>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</si>
  <si>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</si>
  <si>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</si>
  <si>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</si>
  <si>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</si>
  <si>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</si>
  <si>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</si>
  <si>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</si>
  <si>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</si>
  <si>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</si>
  <si>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</si>
  <si>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</si>
  <si>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</si>
  <si>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</si>
  <si>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</si>
  <si>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</si>
  <si>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</si>
  <si>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</si>
  <si>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</si>
  <si>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</si>
  <si>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</si>
  <si>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</si>
  <si>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</si>
  <si>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</si>
  <si>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</si>
  <si>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</si>
  <si>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</si>
  <si>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</si>
  <si>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</si>
  <si>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</si>
  <si>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</si>
  <si>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</si>
  <si>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</si>
  <si>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</si>
  <si>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</si>
  <si>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</si>
  <si>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</si>
  <si>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</si>
  <si>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</si>
  <si>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</si>
  <si>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</si>
  <si>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</si>
  <si>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</si>
  <si>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</si>
  <si>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</si>
  <si>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</si>
  <si>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</si>
  <si>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</si>
  <si>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</si>
  <si>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</si>
  <si>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</si>
  <si>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</si>
  <si>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</si>
  <si>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</si>
  <si>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</si>
  <si>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</si>
  <si>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</si>
  <si>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</si>
  <si>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</si>
  <si>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</si>
  <si>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</si>
  <si>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</si>
  <si>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</si>
  <si>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</si>
  <si>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</si>
  <si>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</si>
  <si>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</si>
  <si>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</si>
  <si>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</si>
  <si>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</si>
  <si>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</si>
  <si>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</si>
  <si>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</si>
  <si>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</si>
  <si>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</si>
  <si>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</si>
  <si>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</si>
  <si>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</si>
  <si>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</si>
  <si>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</si>
  <si>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</si>
  <si>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</si>
  <si>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</si>
  <si>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</si>
  <si>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</si>
  <si>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</si>
  <si>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</si>
  <si>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</si>
  <si>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</si>
  <si>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</si>
  <si>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</si>
  <si>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</si>
  <si>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</si>
  <si>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</si>
  <si>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</si>
  <si>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</si>
  <si>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</si>
  <si>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</si>
  <si>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</si>
  <si>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</si>
  <si>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</si>
  <si>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</si>
  <si>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</si>
  <si>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</si>
  <si>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</si>
  <si>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</si>
  <si>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</si>
  <si>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</si>
  <si>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</si>
  <si>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</si>
  <si>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</si>
  <si>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</si>
  <si>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</si>
  <si>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</si>
  <si>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</si>
  <si>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</si>
  <si>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</si>
  <si>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</si>
  <si>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</si>
  <si>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</si>
  <si>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</si>
  <si>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</si>
  <si>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</si>
  <si>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</si>
  <si>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</si>
  <si>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</si>
  <si>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</si>
  <si>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</si>
  <si>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</si>
  <si>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</si>
  <si>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</si>
  <si>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</si>
  <si>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</si>
  <si>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</si>
  <si>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</si>
  <si>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</si>
  <si>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</si>
  <si>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</si>
  <si>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</si>
  <si>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</si>
  <si>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</si>
  <si>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</si>
  <si>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</si>
  <si>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</si>
  <si>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</si>
  <si>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</si>
  <si>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</si>
  <si>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</si>
  <si>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</si>
  <si>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</si>
  <si>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</si>
  <si>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</si>
  <si>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</si>
  <si>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</si>
  <si>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</si>
  <si>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</si>
  <si>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</si>
  <si>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</si>
  <si>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</si>
  <si>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</si>
  <si>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</si>
  <si>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</si>
  <si>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</si>
  <si>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</si>
  <si>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</si>
  <si>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</si>
  <si>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</si>
  <si>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</si>
  <si>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</si>
  <si>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</si>
  <si>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</si>
  <si>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</si>
  <si>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</si>
  <si>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</si>
  <si>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</si>
  <si>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</si>
  <si>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</si>
  <si>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</si>
  <si>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</si>
  <si>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</si>
  <si>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</si>
  <si>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</si>
  <si>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</si>
  <si>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</si>
  <si>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</si>
  <si>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</si>
  <si>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</si>
  <si>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</si>
  <si>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</si>
  <si>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</si>
  <si>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</si>
  <si>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</si>
  <si>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</si>
  <si>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</si>
  <si>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</si>
  <si>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</si>
  <si>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</si>
  <si>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</si>
  <si>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</si>
  <si>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</si>
  <si>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</si>
  <si>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</si>
  <si>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</si>
  <si>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</si>
  <si>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</si>
  <si>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</si>
  <si>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</si>
  <si>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</si>
  <si>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</si>
  <si>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</si>
  <si>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</si>
  <si>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</si>
  <si>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</si>
  <si>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</si>
  <si>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</si>
  <si>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</si>
  <si>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</si>
  <si>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</si>
  <si>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</si>
  <si>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</si>
  <si>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</si>
  <si>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</si>
  <si>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</si>
  <si>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</si>
  <si>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</si>
  <si>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</si>
  <si>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</si>
  <si>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</si>
  <si>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</si>
  <si>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</si>
  <si>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</si>
  <si>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</si>
  <si>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</si>
  <si>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</si>
  <si>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</si>
  <si>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</si>
  <si>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</si>
  <si>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</si>
  <si>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</si>
  <si>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</si>
  <si>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</si>
  <si>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</si>
  <si>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</si>
  <si>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</si>
  <si>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</si>
  <si>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</si>
  <si>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</si>
  <si>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</si>
  <si>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</si>
  <si>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</si>
  <si>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</si>
  <si>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</si>
  <si>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</si>
  <si>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</si>
  <si>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</si>
  <si>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</si>
  <si>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</si>
  <si>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</si>
  <si>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</si>
  <si>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</si>
  <si>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</si>
  <si>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</si>
  <si>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</si>
  <si>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</si>
  <si>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</si>
  <si>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</si>
  <si>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</si>
  <si>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</si>
  <si>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</si>
  <si>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</si>
  <si>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</si>
  <si>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</si>
  <si>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</si>
  <si>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</si>
  <si>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</si>
  <si>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</si>
  <si>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</si>
  <si>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</si>
  <si>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</si>
  <si>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</si>
  <si>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</si>
  <si>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</si>
  <si>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</si>
  <si>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</si>
  <si>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</si>
  <si>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</si>
  <si>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</si>
  <si>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</si>
  <si>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</si>
  <si>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</si>
  <si>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</si>
  <si>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</si>
  <si>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</si>
  <si>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</si>
  <si>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</si>
  <si>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</si>
  <si>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</si>
  <si>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</si>
  <si>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</si>
  <si>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</si>
  <si>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</si>
  <si>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</si>
  <si>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</si>
  <si>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</si>
  <si>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</si>
  <si>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</si>
  <si>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</si>
  <si>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</si>
  <si>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</si>
  <si>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</si>
  <si>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</si>
  <si>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</si>
  <si>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</si>
  <si>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</si>
  <si>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</si>
  <si>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</si>
  <si>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</si>
  <si>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</si>
  <si>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</si>
  <si>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</si>
  <si>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</si>
  <si>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</si>
  <si>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</si>
  <si>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</si>
  <si>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</si>
  <si>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</si>
  <si>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</si>
  <si>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</si>
  <si>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</si>
  <si>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</si>
  <si>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</si>
  <si>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</si>
  <si>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</si>
  <si>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</si>
  <si>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</si>
  <si>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</si>
  <si>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</si>
  <si>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</si>
  <si>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</si>
  <si>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</si>
  <si>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</si>
  <si>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</si>
  <si>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</si>
  <si>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</si>
  <si>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</si>
  <si>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</si>
  <si>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</si>
  <si>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</si>
  <si>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</si>
  <si>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</si>
  <si>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</si>
  <si>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</si>
  <si>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</si>
  <si>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</si>
  <si>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</si>
  <si>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</si>
  <si>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</si>
  <si>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</si>
  <si>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</si>
  <si>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</si>
  <si>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</si>
  <si>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</si>
  <si>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</si>
  <si>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</si>
  <si>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</si>
  <si>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</si>
  <si>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</si>
  <si>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</si>
  <si>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</si>
  <si>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</si>
  <si>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</si>
  <si>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</si>
  <si>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</si>
  <si>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</si>
  <si>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</si>
  <si>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</si>
  <si>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</si>
  <si>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</si>
  <si>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</si>
  <si>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</si>
  <si>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</si>
  <si>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</si>
  <si>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</si>
  <si>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</si>
  <si>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</si>
  <si>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</si>
  <si>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</si>
  <si>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</si>
  <si>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</si>
  <si>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</si>
  <si>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</si>
  <si>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</si>
  <si>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</si>
  <si>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</si>
  <si>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</si>
  <si>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</si>
  <si>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</si>
  <si>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</si>
  <si>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</si>
  <si>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</si>
  <si>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</si>
  <si>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</si>
  <si>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</si>
  <si>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</si>
  <si>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</si>
  <si>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</si>
  <si>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</si>
  <si>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</si>
  <si>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</si>
  <si>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</si>
  <si>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</si>
  <si>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</si>
  <si>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</si>
  <si>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</si>
  <si>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</si>
  <si>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</si>
  <si>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</si>
  <si>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</si>
  <si>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</si>
  <si>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</si>
  <si>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</si>
  <si>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</si>
  <si>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</si>
  <si>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</si>
  <si>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</si>
  <si>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</si>
  <si>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</si>
  <si>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</si>
  <si>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</si>
  <si>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</si>
  <si>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</si>
  <si>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</si>
  <si>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</si>
  <si>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</si>
  <si>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</si>
  <si>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</si>
  <si>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</si>
  <si>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</si>
  <si>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</si>
  <si>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</si>
  <si>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</si>
  <si>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</si>
  <si>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</si>
  <si>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</si>
  <si>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</si>
  <si>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</si>
  <si>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</si>
  <si>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</si>
  <si>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</si>
  <si>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</si>
  <si>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</si>
  <si>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</si>
  <si>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</si>
  <si>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</si>
  <si>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</si>
  <si>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</si>
  <si>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</si>
  <si>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</si>
  <si>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</si>
  <si>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</si>
  <si>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</si>
  <si>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</si>
  <si>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</si>
  <si>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</si>
  <si>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</si>
  <si>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</si>
  <si>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</si>
  <si>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</si>
  <si>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</si>
  <si>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</si>
  <si>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</si>
  <si>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</si>
  <si>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</si>
  <si>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</si>
  <si>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</si>
  <si>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</si>
  <si>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</si>
  <si>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</si>
  <si>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</si>
  <si>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</si>
  <si>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</si>
  <si>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</si>
  <si>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</si>
  <si>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</si>
  <si>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</si>
  <si>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</si>
  <si>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</si>
  <si>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</si>
  <si>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</si>
  <si>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</si>
  <si>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</si>
  <si>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</si>
  <si>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</si>
  <si>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</si>
  <si>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</si>
  <si>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</si>
  <si>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</si>
  <si>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</si>
  <si>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</si>
  <si>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</si>
  <si>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</si>
  <si>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</si>
  <si>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</si>
  <si>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</si>
  <si>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</si>
  <si>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</si>
  <si>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</si>
  <si>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</si>
  <si>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</si>
  <si>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</si>
  <si>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</si>
  <si>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</si>
  <si>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</si>
  <si>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</si>
  <si>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</si>
  <si>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</si>
  <si>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</si>
  <si>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</si>
  <si>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</si>
  <si>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</si>
  <si>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</si>
  <si>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</si>
  <si>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</si>
  <si>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</si>
  <si>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</si>
  <si>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</si>
  <si>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</si>
  <si>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</si>
  <si>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</si>
  <si>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</si>
  <si>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</si>
  <si>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</si>
  <si>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</si>
  <si>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</si>
  <si>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</si>
  <si>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</si>
  <si>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</si>
  <si>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</si>
  <si>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</si>
  <si>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</si>
  <si>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</si>
  <si>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</si>
  <si>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</si>
  <si>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</si>
  <si>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</si>
  <si>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</si>
  <si>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</si>
  <si>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</si>
  <si>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</si>
  <si>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</si>
  <si>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</si>
  <si>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</si>
  <si>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</si>
  <si>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</si>
  <si>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</si>
  <si>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</si>
  <si>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</si>
  <si>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</si>
  <si>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</si>
  <si>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</si>
  <si>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</si>
  <si>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</si>
  <si>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</si>
  <si>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</si>
  <si>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</si>
  <si>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</si>
  <si>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</si>
  <si>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</si>
  <si>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</si>
  <si>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</si>
  <si>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</si>
  <si>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</si>
  <si>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</si>
  <si>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</si>
  <si>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</si>
  <si>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</si>
  <si>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</si>
  <si>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</si>
  <si>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</si>
  <si>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</si>
  <si>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</si>
  <si>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</si>
  <si>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</si>
  <si>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</si>
  <si>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</si>
  <si>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</si>
  <si>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</si>
  <si>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</si>
  <si>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</si>
  <si>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</si>
  <si>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</si>
  <si>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</si>
  <si>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</si>
  <si>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</si>
  <si>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</si>
  <si>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</si>
  <si>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</si>
  <si>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</si>
  <si>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</si>
  <si>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</si>
  <si>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</si>
  <si>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</si>
  <si>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</si>
  <si>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</si>
  <si>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</si>
  <si>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</si>
  <si>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</si>
  <si>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</si>
  <si>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</si>
  <si>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</si>
  <si>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</si>
  <si>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</si>
  <si>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</si>
  <si>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</si>
  <si>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</si>
  <si>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</si>
  <si>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</si>
  <si>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</si>
  <si>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</si>
  <si>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</si>
  <si>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</si>
  <si>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</si>
  <si>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</si>
  <si>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</si>
  <si>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</si>
  <si>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</si>
  <si>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</si>
  <si>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</si>
  <si>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</si>
  <si>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</si>
  <si>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</si>
  <si>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</si>
  <si>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</si>
  <si>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</si>
  <si>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</si>
  <si>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</si>
  <si>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</si>
  <si>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</si>
  <si>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</si>
  <si>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</si>
  <si>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</si>
  <si>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</si>
  <si>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</si>
  <si>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</si>
  <si>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</si>
  <si>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</si>
  <si>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</si>
  <si>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</si>
  <si>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</si>
  <si>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</si>
  <si>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</si>
  <si>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</si>
  <si>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</si>
  <si>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</si>
  <si>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</si>
  <si>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</si>
  <si>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</si>
  <si>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</si>
  <si>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</si>
  <si>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</si>
  <si>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</si>
  <si>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</si>
  <si>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</si>
  <si>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</si>
  <si>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</si>
  <si>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</si>
  <si>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</si>
  <si>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</si>
  <si>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</si>
  <si>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</si>
  <si>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</si>
  <si>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</si>
  <si>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</si>
  <si>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</si>
  <si>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</si>
  <si>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</si>
  <si>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</si>
  <si>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</si>
  <si>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</si>
  <si>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</si>
  <si>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</si>
  <si>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</si>
  <si>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</si>
  <si>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</si>
  <si>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</si>
  <si>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</si>
  <si>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</si>
  <si>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</si>
  <si>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</si>
  <si>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</si>
  <si>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</si>
  <si>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</si>
  <si>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</si>
  <si>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</si>
  <si>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</si>
  <si>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</si>
  <si>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</si>
  <si>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</si>
  <si>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</si>
  <si>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</si>
  <si>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</si>
  <si>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</si>
  <si>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</si>
  <si>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</si>
  <si>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</si>
  <si>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</si>
  <si>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</si>
  <si>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</si>
  <si>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</si>
  <si>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</si>
  <si>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</si>
  <si>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</si>
  <si>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</si>
  <si>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</si>
  <si>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</si>
  <si>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</si>
  <si>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</si>
  <si>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</si>
  <si>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</si>
  <si>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</si>
  <si>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</si>
  <si>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</si>
  <si>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</si>
  <si>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</si>
  <si>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</si>
  <si>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</si>
  <si>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</si>
  <si>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</si>
  <si>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</si>
  <si>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</si>
  <si>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</si>
  <si>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</si>
  <si>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</si>
  <si>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</si>
  <si>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</si>
  <si>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</si>
  <si>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</si>
  <si>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</si>
  <si>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</si>
  <si>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</si>
  <si>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</si>
  <si>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</si>
  <si>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</si>
  <si>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</si>
  <si>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</si>
  <si>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</si>
  <si>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</si>
  <si>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</si>
  <si>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</si>
  <si>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</si>
  <si>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</si>
  <si>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</si>
  <si>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</si>
  <si>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</si>
  <si>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</si>
  <si>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</si>
  <si>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</si>
  <si>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</si>
  <si>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</si>
  <si>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</si>
  <si>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</si>
  <si>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</si>
  <si>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</si>
  <si>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</si>
  <si>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</si>
  <si>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</si>
  <si>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</si>
  <si>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</si>
  <si>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</si>
  <si>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</si>
  <si>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</si>
  <si>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</si>
  <si>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</si>
  <si>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</si>
  <si>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</si>
  <si>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</si>
  <si>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</si>
  <si>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</si>
  <si>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</si>
  <si>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</si>
  <si>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</si>
  <si>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</si>
  <si>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</si>
  <si>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</si>
  <si>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</si>
  <si>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</si>
  <si>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</si>
  <si>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</si>
  <si>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</si>
  <si>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</si>
  <si>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</si>
  <si>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</si>
  <si>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</si>
  <si>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</si>
  <si>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</si>
  <si>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</si>
  <si>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</si>
  <si>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</si>
  <si>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</si>
  <si>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</si>
  <si>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</si>
  <si>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</si>
  <si>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</si>
  <si>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</si>
  <si>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</si>
  <si>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</si>
  <si>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</si>
  <si>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</si>
  <si>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</si>
  <si>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</si>
  <si>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</si>
  <si>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</si>
  <si>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</si>
  <si>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</si>
  <si>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</si>
  <si>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</si>
  <si>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</si>
  <si>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</si>
  <si>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</si>
  <si>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</si>
  <si>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</si>
  <si>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</si>
  <si>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</si>
  <si>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</si>
  <si>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</si>
  <si>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</si>
  <si>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</si>
  <si>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</si>
  <si>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</si>
  <si>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</si>
  <si>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</si>
  <si>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</si>
  <si>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</si>
  <si>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</si>
  <si>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</si>
  <si>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</si>
  <si>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</si>
  <si>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</si>
  <si>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</si>
  <si>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</si>
  <si>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</si>
  <si>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</si>
  <si>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</si>
  <si>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</si>
  <si>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</si>
  <si>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</si>
  <si>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</si>
  <si>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</si>
  <si>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</si>
  <si>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</si>
  <si>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</si>
  <si>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</si>
  <si>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</si>
  <si>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</si>
  <si>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</si>
  <si>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</si>
  <si>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</si>
  <si>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</si>
  <si>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</si>
  <si>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</si>
  <si>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</si>
  <si>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</si>
  <si>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</si>
  <si>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</si>
  <si>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</si>
  <si>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</si>
  <si>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</si>
  <si>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</si>
  <si>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</si>
  <si>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</si>
  <si>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</si>
  <si>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</si>
  <si>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</si>
  <si>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</si>
  <si>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</si>
  <si>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</si>
  <si>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</si>
  <si>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</si>
  <si>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</si>
  <si>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</si>
  <si>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</si>
  <si>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</si>
  <si>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</si>
  <si>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</si>
  <si>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</si>
  <si>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</si>
  <si>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</si>
  <si>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</si>
  <si>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</si>
  <si>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</si>
  <si>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</si>
  <si>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</si>
  <si>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</si>
  <si>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</si>
  <si>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</si>
  <si>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</si>
  <si>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</si>
  <si>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</si>
  <si>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</si>
  <si>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</si>
  <si>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</si>
  <si>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</si>
  <si>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</si>
  <si>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</si>
  <si>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</si>
  <si>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</si>
  <si>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</si>
  <si>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</si>
  <si>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</si>
  <si>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</si>
  <si>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</si>
  <si>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</si>
  <si>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</si>
  <si>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</si>
  <si>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</si>
  <si>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</si>
  <si>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</si>
  <si>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</si>
  <si>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</si>
  <si>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</si>
  <si>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</si>
  <si>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</si>
  <si>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</si>
  <si>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</si>
  <si>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</si>
  <si>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</si>
  <si>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</si>
  <si>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</si>
  <si>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</si>
  <si>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</si>
  <si>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</si>
  <si>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</si>
  <si>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</si>
  <si>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</si>
  <si>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</si>
  <si>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</si>
  <si>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</si>
  <si>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</si>
  <si>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</si>
  <si>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</si>
  <si>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</si>
  <si>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</si>
  <si>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</si>
  <si>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</si>
  <si>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</si>
  <si>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</si>
  <si>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</si>
  <si>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</si>
  <si>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</si>
  <si>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</si>
  <si>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</si>
  <si>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</si>
  <si>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</si>
  <si>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</si>
  <si>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</si>
  <si>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</si>
  <si>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</si>
  <si>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</si>
  <si>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</si>
  <si>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</si>
  <si>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</si>
  <si>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</si>
  <si>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</si>
  <si>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</si>
  <si>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</si>
  <si>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</si>
  <si>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</si>
  <si>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</si>
  <si>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</si>
  <si>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</si>
  <si>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</si>
  <si>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</si>
  <si>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</si>
  <si>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</si>
  <si>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</si>
  <si>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</si>
  <si>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</si>
  <si>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</si>
  <si>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</si>
  <si>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</si>
  <si>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</si>
  <si>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</si>
  <si>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</si>
  <si>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</si>
  <si>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</si>
  <si>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</si>
  <si>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</si>
  <si>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</si>
  <si>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</si>
  <si>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</si>
  <si>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</si>
  <si>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</si>
  <si>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</si>
  <si>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</si>
  <si>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</si>
  <si>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</si>
  <si>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</si>
  <si>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</si>
  <si>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</si>
  <si>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</si>
  <si>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</si>
  <si>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</si>
  <si>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</si>
  <si>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</si>
  <si>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</si>
  <si>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</si>
  <si>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</si>
  <si>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</si>
  <si>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</si>
  <si>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</si>
  <si>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</si>
  <si>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</si>
  <si>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</si>
  <si>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</si>
  <si>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</si>
  <si>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</si>
  <si>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</si>
  <si>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</si>
  <si>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</si>
  <si>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</si>
  <si>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</si>
  <si>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</si>
  <si>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</si>
  <si>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</si>
  <si>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</si>
  <si>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</si>
  <si>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</si>
  <si>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</si>
  <si>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</si>
  <si>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</si>
  <si>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</si>
  <si>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</si>
  <si>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</si>
  <si>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</si>
  <si>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</si>
  <si>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</si>
  <si>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</si>
  <si>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</si>
  <si>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</si>
  <si>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</si>
  <si>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</si>
  <si>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</si>
  <si>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</si>
  <si>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</si>
  <si>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</si>
  <si>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</si>
  <si>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</si>
  <si>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</si>
  <si>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</si>
  <si>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</si>
  <si>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</si>
  <si>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</si>
  <si>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</si>
  <si>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</si>
  <si>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</si>
  <si>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</si>
  <si>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</si>
  <si>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</si>
  <si>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</si>
  <si>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</si>
  <si>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</si>
  <si>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</si>
  <si>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</si>
  <si>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</si>
  <si>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</si>
  <si>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</si>
  <si>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</si>
  <si>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</si>
  <si>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</si>
  <si>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</si>
  <si>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</si>
  <si>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</si>
  <si>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</si>
  <si>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</si>
  <si>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</si>
  <si>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</si>
  <si>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</si>
  <si>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</si>
  <si>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</si>
  <si>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</si>
  <si>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</si>
  <si>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</si>
  <si>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</si>
  <si>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</si>
  <si>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</si>
  <si>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</si>
  <si>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</si>
  <si>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</si>
  <si>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</si>
  <si>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</si>
  <si>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</si>
  <si>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</si>
  <si>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</si>
  <si>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</si>
  <si>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</si>
  <si>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</si>
  <si>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</si>
  <si>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</si>
  <si>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</si>
  <si>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</si>
  <si>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</si>
  <si>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</si>
  <si>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</si>
  <si>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</si>
  <si>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</si>
  <si>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</si>
  <si>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</si>
  <si>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</si>
  <si>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</si>
  <si>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</si>
  <si>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</si>
  <si>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</si>
  <si>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</si>
  <si>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</si>
  <si>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</si>
  <si>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</si>
  <si>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</si>
  <si>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</si>
  <si>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</si>
  <si>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</si>
  <si>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</si>
  <si>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</si>
  <si>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</si>
  <si>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</si>
  <si>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</si>
  <si>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</si>
  <si>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</si>
  <si>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</si>
  <si>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</si>
  <si>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</si>
  <si>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</si>
  <si>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</si>
  <si>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</si>
  <si>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</si>
  <si>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</si>
  <si>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</si>
  <si>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</si>
  <si>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</si>
  <si>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</si>
  <si>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</si>
  <si>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</si>
  <si>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</si>
  <si>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</si>
  <si>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</si>
  <si>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</si>
  <si>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</si>
  <si>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</si>
  <si>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</si>
  <si>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</si>
  <si>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</si>
  <si>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</si>
  <si>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</si>
  <si>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</si>
  <si>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</si>
  <si>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</si>
  <si>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</si>
  <si>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</si>
  <si>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</si>
  <si>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</si>
  <si>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</si>
  <si>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</si>
  <si>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</si>
  <si>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</si>
  <si>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</si>
  <si>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</si>
  <si>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</si>
  <si>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</si>
  <si>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</si>
  <si>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</si>
  <si>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</si>
  <si>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</si>
  <si>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</si>
  <si>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</si>
  <si>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</si>
  <si>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</si>
  <si>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</si>
  <si>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</si>
  <si>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</si>
  <si>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</si>
  <si>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</si>
  <si>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</si>
  <si>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</si>
  <si>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</si>
  <si>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</si>
  <si>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</si>
  <si>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</si>
  <si>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</si>
  <si>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</si>
  <si>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</si>
  <si>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</si>
  <si>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</si>
  <si>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</si>
  <si>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</si>
  <si>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</si>
  <si>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</si>
  <si>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</si>
  <si>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</si>
  <si>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</si>
  <si>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</si>
  <si>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</si>
  <si>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</si>
  <si>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</si>
  <si>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</si>
  <si>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</si>
  <si>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</si>
  <si>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</si>
  <si>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</si>
  <si>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</si>
  <si>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</si>
  <si>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</si>
  <si>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</si>
  <si>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</si>
  <si>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</si>
  <si>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</si>
  <si>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</si>
  <si>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</si>
  <si>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</si>
  <si>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</si>
  <si>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</si>
  <si>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</si>
  <si>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</si>
  <si>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</si>
  <si>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</si>
  <si>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</si>
  <si>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</si>
  <si>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</si>
  <si>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</si>
  <si>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</si>
  <si>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</si>
  <si>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</si>
  <si>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</si>
  <si>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</si>
  <si>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</si>
  <si>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</si>
  <si>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</si>
  <si>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</si>
  <si>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</si>
  <si>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</si>
  <si>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</si>
  <si>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</si>
  <si>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</si>
  <si>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</si>
  <si>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</si>
  <si>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</si>
  <si>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</si>
  <si>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</si>
  <si>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</si>
  <si>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</si>
  <si>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</si>
  <si>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</si>
  <si>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</si>
  <si>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</si>
  <si>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</si>
  <si>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</si>
  <si>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</si>
  <si>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</si>
  <si>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</si>
  <si>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</si>
  <si>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</si>
  <si>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</si>
  <si>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</si>
  <si>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</si>
  <si>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</si>
  <si>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</si>
  <si>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</si>
  <si>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</si>
  <si>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</si>
  <si>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</si>
  <si>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</si>
  <si>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</si>
  <si>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</si>
  <si>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</si>
  <si>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</si>
  <si>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</si>
  <si>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</si>
  <si>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</si>
  <si>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</si>
  <si>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</si>
  <si>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</si>
  <si>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</si>
  <si>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</si>
  <si>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</si>
  <si>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</si>
  <si>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</si>
  <si>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</si>
  <si>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</si>
  <si>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</si>
  <si>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</si>
  <si>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</si>
  <si>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</si>
  <si>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</si>
  <si>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</si>
  <si>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</si>
  <si>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</si>
  <si>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</si>
  <si>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</si>
  <si>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</si>
  <si>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</si>
  <si>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</si>
  <si>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</si>
  <si>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</si>
  <si>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</si>
  <si>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</si>
  <si>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</si>
  <si>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</si>
  <si>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</si>
  <si>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</si>
  <si>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</si>
  <si>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</si>
  <si>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</si>
  <si>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</si>
  <si>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</si>
  <si>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</si>
  <si>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</si>
  <si>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</si>
  <si>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</si>
  <si>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</si>
  <si>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</si>
  <si>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</si>
  <si>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</si>
  <si>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</si>
  <si>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</si>
  <si>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</si>
  <si>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</si>
  <si>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</si>
  <si>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</si>
  <si>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</si>
  <si>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</si>
  <si>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</si>
  <si>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</si>
  <si>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</si>
  <si>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</si>
  <si>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</si>
  <si>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</si>
  <si>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</si>
  <si>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</si>
  <si>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</si>
  <si>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</si>
  <si>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</si>
  <si>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</si>
  <si>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</si>
  <si>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</si>
  <si>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</si>
  <si>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</si>
  <si>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</si>
  <si>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</si>
  <si>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</si>
  <si>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</si>
  <si>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</si>
  <si>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</si>
  <si>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</si>
  <si>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</si>
  <si>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</si>
  <si>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</si>
  <si>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</si>
  <si>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</si>
  <si>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</si>
  <si>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</si>
  <si>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</si>
  <si>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</si>
  <si>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</si>
  <si>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</si>
  <si>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</si>
  <si>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</si>
  <si>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</si>
  <si>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</si>
  <si>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</si>
  <si>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</si>
  <si>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</si>
  <si>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</si>
  <si>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</si>
  <si>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</si>
  <si>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</si>
  <si>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</si>
  <si>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</si>
  <si>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</si>
  <si>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</si>
  <si>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</si>
  <si>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</si>
  <si>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</si>
  <si>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</si>
  <si>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</si>
  <si>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</si>
  <si>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</si>
  <si>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</si>
  <si>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</si>
  <si>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</si>
  <si>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</si>
  <si>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</si>
  <si>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</si>
  <si>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</si>
  <si>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</si>
  <si>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</si>
  <si>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</si>
  <si>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</si>
  <si>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</si>
  <si>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</si>
  <si>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</si>
  <si>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</si>
  <si>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</si>
  <si>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</si>
  <si>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</si>
  <si>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</si>
  <si>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</si>
  <si>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</si>
  <si>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</si>
  <si>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</si>
  <si>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</si>
  <si>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</si>
  <si>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</si>
  <si>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</si>
  <si>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</si>
  <si>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</si>
  <si>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</si>
  <si>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</si>
  <si>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</si>
  <si>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</si>
  <si>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</si>
  <si>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</si>
  <si>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</si>
  <si>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</si>
  <si>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</si>
  <si>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</si>
  <si>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</si>
  <si>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</si>
  <si>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</si>
  <si>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</si>
  <si>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</si>
  <si>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</si>
  <si>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</si>
  <si>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</si>
  <si>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</si>
  <si>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</si>
  <si>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</si>
  <si>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</si>
  <si>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</si>
  <si>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</si>
  <si>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</si>
  <si>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</si>
  <si>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</si>
  <si>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</si>
  <si>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</si>
  <si>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</si>
  <si>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</si>
  <si>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</si>
  <si>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</si>
  <si>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</si>
  <si>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</si>
  <si>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</si>
  <si>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</si>
  <si>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</si>
  <si>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</si>
  <si>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</si>
  <si>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</si>
  <si>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</si>
  <si>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</si>
  <si>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</si>
  <si>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</si>
  <si>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</si>
  <si>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</si>
  <si>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</si>
  <si>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</si>
  <si>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</si>
  <si>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</si>
  <si>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</si>
  <si>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</si>
  <si>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</si>
  <si>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</si>
  <si>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</si>
  <si>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</si>
  <si>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</si>
  <si>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</si>
  <si>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</si>
  <si>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</si>
  <si>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</si>
  <si>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</si>
  <si>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</si>
  <si>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</si>
  <si>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</si>
  <si>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</si>
  <si>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</si>
  <si>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</si>
  <si>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</si>
  <si>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</si>
  <si>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</si>
  <si>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</si>
  <si>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</si>
  <si>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</si>
  <si>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</si>
  <si>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</si>
  <si>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</si>
  <si>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</si>
  <si>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</si>
  <si>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</si>
  <si>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</si>
  <si>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</si>
  <si>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</si>
  <si>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</si>
  <si>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</si>
  <si>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</si>
  <si>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</si>
  <si>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</si>
  <si>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</si>
  <si>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</si>
  <si>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</si>
  <si>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</si>
  <si>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</si>
  <si>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</si>
  <si>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</si>
  <si>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</si>
  <si>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</si>
  <si>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</si>
  <si>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</si>
  <si>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</si>
  <si>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</si>
  <si>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</si>
  <si>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</si>
  <si>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</si>
  <si>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</si>
  <si>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</si>
  <si>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</si>
  <si>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</si>
  <si>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</si>
  <si>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</si>
  <si>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</si>
  <si>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</si>
  <si>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</si>
  <si>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</si>
  <si>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</si>
  <si>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</si>
  <si>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</si>
  <si>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</si>
  <si>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</si>
  <si>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</si>
  <si>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</si>
  <si>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</si>
  <si>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</si>
  <si>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</si>
  <si>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</si>
  <si>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</si>
  <si>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</si>
  <si>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</si>
  <si>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</si>
  <si>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</si>
  <si>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</si>
  <si>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</si>
  <si>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</si>
  <si>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</si>
  <si>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</si>
  <si>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</si>
  <si>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</si>
  <si>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</si>
  <si>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</si>
  <si>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</si>
  <si>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</si>
  <si>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</si>
  <si>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</si>
  <si>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</si>
  <si>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</si>
  <si>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</si>
  <si>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</si>
  <si>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</si>
  <si>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</si>
  <si>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</si>
  <si>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</si>
  <si>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</si>
  <si>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</si>
  <si>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</si>
  <si>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</si>
  <si>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</si>
  <si>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</si>
  <si>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</si>
  <si>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</si>
  <si>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</si>
  <si>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</si>
  <si>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</si>
  <si>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</si>
  <si>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</si>
  <si>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</si>
  <si>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</si>
  <si>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</si>
  <si>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</si>
  <si>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</si>
  <si>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</si>
  <si>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</si>
  <si>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</si>
  <si>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</si>
  <si>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</si>
  <si>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</si>
  <si>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</si>
  <si>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</si>
  <si>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</si>
  <si>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</si>
  <si>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</si>
  <si>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</si>
  <si>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</si>
  <si>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</si>
  <si>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</si>
  <si>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</si>
  <si>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</si>
  <si>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</si>
  <si>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</si>
  <si>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</si>
  <si>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</si>
  <si>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</si>
  <si>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</si>
  <si>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</si>
  <si>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</si>
  <si>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</si>
  <si>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</si>
  <si>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</si>
  <si>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</si>
  <si>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</si>
  <si>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</si>
  <si>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</si>
  <si>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</si>
  <si>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</si>
  <si>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</si>
  <si>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</si>
  <si>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</si>
  <si>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</si>
  <si>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</si>
  <si>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</si>
  <si>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</si>
  <si>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</si>
  <si>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</si>
  <si>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</si>
  <si>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</si>
  <si>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</si>
  <si>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</si>
  <si>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</si>
  <si>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</si>
  <si>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</si>
  <si>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</si>
  <si>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</si>
  <si>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</si>
  <si>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</si>
  <si>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</si>
  <si>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</si>
  <si>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</si>
  <si>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</si>
  <si>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</si>
  <si>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</si>
  <si>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</si>
  <si>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</si>
  <si>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</si>
  <si>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</si>
  <si>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</si>
  <si>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</si>
  <si>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</si>
  <si>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</si>
  <si>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</si>
  <si>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</si>
  <si>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</si>
  <si>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</si>
  <si>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</si>
  <si>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</si>
  <si>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</si>
  <si>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</si>
  <si>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</si>
  <si>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</si>
  <si>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</si>
  <si>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</si>
  <si>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</si>
  <si>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</si>
  <si>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</si>
  <si>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</si>
  <si>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</si>
  <si>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</si>
  <si>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</si>
  <si>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</si>
  <si>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</si>
  <si>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</si>
  <si>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</si>
  <si>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</si>
  <si>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</si>
  <si>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</si>
  <si>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</si>
  <si>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</si>
  <si>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</si>
  <si>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</si>
  <si>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</si>
  <si>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</si>
  <si>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</si>
  <si>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</si>
  <si>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</si>
  <si>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</si>
  <si>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</si>
  <si>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</si>
  <si>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</si>
  <si>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</si>
  <si>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</si>
  <si>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</si>
  <si>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</si>
  <si>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</si>
  <si>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</si>
  <si>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</si>
  <si>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</si>
  <si>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</si>
  <si>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</si>
  <si>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</si>
  <si>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</si>
  <si>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</si>
  <si>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</si>
  <si>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</si>
  <si>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</si>
  <si>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</si>
  <si>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</si>
  <si>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</si>
  <si>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</si>
  <si>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</si>
  <si>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</si>
  <si>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</si>
  <si>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</si>
  <si>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</si>
  <si>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</si>
  <si>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</si>
  <si>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</si>
  <si>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</si>
  <si>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</si>
  <si>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</si>
  <si>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</si>
  <si>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</si>
  <si>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</si>
  <si>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</si>
  <si>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</si>
  <si>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</si>
  <si>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</si>
  <si>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</si>
  <si>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</si>
  <si>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</si>
  <si>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</si>
  <si>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</si>
  <si>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</si>
  <si>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</si>
  <si>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</si>
  <si>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</si>
  <si>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</si>
  <si>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</si>
  <si>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</si>
  <si>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</si>
  <si>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</si>
  <si>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</si>
  <si>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</si>
  <si>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</si>
  <si>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</si>
  <si>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</si>
  <si>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</si>
  <si>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</si>
  <si>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</si>
  <si>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</si>
  <si>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</si>
  <si>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</si>
  <si>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</si>
  <si>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</si>
  <si>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</si>
  <si>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</si>
  <si>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</si>
  <si>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</si>
  <si>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</si>
  <si>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</si>
  <si>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</si>
  <si>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</si>
  <si>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</si>
  <si>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</si>
  <si>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</si>
  <si>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</si>
  <si>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</si>
  <si>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</si>
  <si>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</si>
  <si>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</si>
  <si>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</si>
  <si>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</si>
  <si>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</si>
  <si>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</si>
  <si>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</si>
  <si>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</si>
  <si>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</si>
  <si>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</si>
  <si>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</si>
  <si>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</si>
  <si>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</si>
  <si>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</si>
  <si>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</si>
  <si>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</si>
  <si>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</si>
  <si>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</si>
  <si>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</si>
  <si>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</si>
  <si>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</si>
  <si>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</si>
  <si>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</si>
  <si>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</si>
  <si>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</si>
  <si>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</si>
  <si>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</si>
  <si>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</si>
  <si>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</si>
  <si>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</si>
  <si>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</si>
  <si>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</si>
  <si>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</si>
  <si>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</si>
  <si>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</si>
  <si>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</si>
  <si>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</si>
  <si>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</si>
  <si>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</si>
  <si>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</si>
  <si>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</si>
  <si>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</si>
  <si>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</si>
  <si>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</si>
  <si>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</si>
  <si>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</si>
  <si>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</si>
  <si>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</si>
  <si>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</si>
  <si>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</si>
  <si>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</si>
  <si>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</si>
  <si>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</si>
  <si>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</si>
  <si>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</si>
  <si>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</si>
  <si>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</si>
  <si>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</si>
  <si>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</si>
  <si>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</si>
  <si>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</si>
  <si>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</si>
  <si>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</si>
  <si>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</si>
  <si>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</si>
  <si>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</si>
  <si>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</si>
  <si>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</si>
  <si>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</si>
  <si>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</si>
  <si>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</si>
  <si>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</si>
  <si>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</si>
  <si>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</si>
  <si>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</si>
  <si>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</si>
  <si>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</si>
  <si>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</si>
  <si>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</si>
  <si>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</si>
  <si>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</si>
  <si>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</si>
  <si>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</si>
  <si>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</si>
  <si>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</si>
  <si>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</si>
  <si>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</si>
  <si>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</si>
  <si>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</si>
  <si>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</si>
  <si>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</si>
  <si>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</si>
  <si>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</si>
  <si>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</si>
  <si>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</si>
  <si>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</si>
  <si>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</si>
  <si>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</si>
  <si>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</si>
  <si>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</si>
  <si>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</si>
  <si>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</si>
  <si>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</si>
  <si>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</si>
  <si>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</si>
  <si>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</si>
  <si>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</si>
  <si>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</si>
  <si>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</si>
  <si>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</si>
  <si>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</si>
  <si>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</si>
  <si>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</si>
  <si>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</si>
  <si>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</si>
  <si>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</si>
  <si>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</si>
  <si>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</si>
  <si>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</si>
  <si>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</si>
  <si>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</si>
  <si>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</si>
  <si>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</si>
  <si>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</si>
  <si>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</si>
  <si>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</si>
  <si>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</si>
  <si>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</si>
  <si>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</si>
  <si>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</si>
  <si>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</si>
  <si>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</si>
  <si>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</si>
  <si>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</si>
  <si>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</si>
  <si>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</si>
  <si>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</si>
  <si>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</si>
  <si>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</si>
  <si>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</si>
  <si>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</si>
  <si>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</si>
  <si>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</si>
  <si>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</si>
  <si>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</si>
  <si>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</si>
  <si>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</si>
  <si>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</si>
  <si>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</si>
  <si>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</si>
  <si>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</si>
  <si>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</si>
  <si>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</si>
  <si>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</si>
  <si>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</si>
  <si>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</si>
  <si>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</si>
  <si>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</si>
  <si>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</si>
  <si>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</si>
  <si>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</si>
  <si>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</si>
  <si>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</si>
  <si>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</si>
  <si>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</si>
  <si>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</si>
  <si>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</si>
  <si>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</si>
  <si>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</si>
  <si>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</si>
  <si>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</si>
  <si>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</si>
  <si>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</si>
  <si>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</si>
  <si>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</si>
  <si>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</si>
  <si>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</si>
  <si>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</si>
  <si>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</si>
  <si>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</si>
  <si>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</si>
  <si>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</si>
  <si>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</si>
  <si>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</si>
  <si>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</si>
  <si>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</si>
  <si>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</si>
  <si>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</si>
  <si>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</si>
  <si>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</si>
  <si>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</si>
  <si>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</si>
  <si>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</si>
  <si>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</si>
  <si>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</si>
  <si>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</si>
  <si>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</si>
  <si>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</si>
  <si>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</si>
  <si>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</si>
  <si>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</si>
  <si>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</si>
  <si>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</si>
  <si>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</si>
  <si>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</si>
  <si>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</si>
  <si>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</si>
  <si>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</si>
  <si>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</si>
  <si>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</si>
  <si>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</si>
  <si>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</si>
  <si>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</si>
  <si>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</si>
  <si>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</si>
  <si>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</si>
  <si>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</si>
  <si>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</si>
  <si>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</si>
  <si>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</si>
  <si>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</si>
  <si>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</si>
  <si>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</si>
  <si>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</si>
  <si>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</si>
  <si>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</si>
  <si>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</si>
  <si>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</si>
  <si>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</si>
  <si>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</si>
  <si>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</si>
  <si>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</si>
  <si>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</si>
  <si>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</si>
  <si>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</si>
  <si>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</si>
  <si>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</si>
  <si>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</si>
  <si>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</si>
  <si>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</si>
  <si>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</si>
  <si>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</si>
  <si>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</si>
  <si>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</si>
  <si>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</si>
  <si>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</si>
  <si>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</si>
  <si>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</si>
  <si>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</si>
  <si>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</si>
  <si>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</si>
  <si>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</si>
  <si>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</si>
  <si>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</si>
  <si>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</si>
  <si>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</si>
  <si>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</si>
  <si>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</si>
  <si>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</si>
  <si>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</si>
  <si>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</si>
  <si>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</si>
  <si>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</si>
  <si>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</si>
  <si>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</si>
  <si>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</si>
  <si>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</si>
  <si>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</si>
  <si>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</si>
  <si>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</si>
  <si>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</si>
  <si>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</si>
  <si>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</si>
  <si>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</si>
  <si>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</si>
  <si>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</si>
  <si>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</si>
  <si>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</si>
  <si>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</si>
  <si>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</si>
  <si>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</si>
  <si>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</si>
  <si>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</si>
  <si>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</si>
  <si>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</si>
  <si>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</si>
  <si>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</si>
  <si>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</si>
  <si>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</si>
  <si>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</si>
  <si>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</si>
  <si>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</si>
  <si>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</si>
  <si>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</si>
  <si>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</si>
  <si>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</si>
  <si>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</si>
  <si>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</si>
  <si>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</si>
  <si>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</si>
  <si>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</si>
  <si>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</si>
  <si>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</si>
  <si>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</si>
  <si>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</si>
  <si>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</si>
  <si>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</si>
  <si>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</si>
  <si>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</si>
  <si>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</si>
  <si>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</si>
  <si>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</si>
  <si>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</si>
  <si>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</si>
  <si>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</si>
  <si>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</si>
  <si>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</si>
  <si>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</si>
  <si>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</si>
  <si>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</si>
  <si>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</si>
  <si>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</si>
  <si>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</si>
  <si>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</si>
  <si>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</si>
  <si>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</si>
  <si>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</si>
  <si>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</si>
  <si>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</si>
  <si>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</si>
  <si>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</si>
  <si>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</si>
  <si>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</si>
  <si>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</si>
  <si>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</si>
  <si>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</si>
  <si>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</si>
  <si>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</si>
  <si>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</si>
  <si>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</si>
  <si>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</si>
  <si>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</si>
  <si>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</si>
  <si>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</si>
  <si>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</si>
  <si>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</si>
  <si>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</si>
  <si>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</si>
  <si>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</si>
  <si>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</si>
  <si>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</si>
  <si>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</si>
  <si>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</si>
  <si>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</si>
  <si>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</si>
  <si>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</si>
  <si>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</si>
  <si>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</si>
  <si>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</si>
  <si>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</si>
  <si>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</si>
  <si>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</si>
  <si>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</si>
  <si>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</si>
  <si>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</si>
  <si>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</si>
  <si>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</si>
  <si>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</si>
  <si>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</si>
  <si>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</si>
  <si>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</si>
  <si>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</si>
  <si>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</si>
  <si>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</si>
  <si>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</si>
  <si>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</si>
  <si>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</si>
  <si>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</si>
  <si>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</si>
  <si>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</si>
  <si>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</si>
  <si>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</si>
  <si>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</si>
  <si>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</si>
  <si>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</si>
  <si>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</si>
  <si>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</si>
  <si>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</si>
  <si>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</si>
  <si>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</si>
  <si>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</si>
  <si>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</si>
  <si>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</si>
  <si>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</si>
  <si>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</si>
  <si>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</si>
  <si>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</si>
  <si>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</si>
  <si>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</si>
  <si>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</si>
  <si>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</si>
  <si>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</si>
  <si>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</si>
  <si>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</si>
  <si>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</si>
  <si>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</si>
  <si>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</si>
  <si>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</si>
  <si>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</si>
  <si>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</si>
  <si>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</si>
  <si>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</si>
  <si>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</si>
  <si>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</si>
  <si>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</si>
  <si>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</si>
  <si>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</si>
  <si>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</si>
  <si>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</si>
  <si>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</si>
  <si>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</si>
  <si>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</si>
  <si>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</si>
  <si>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</si>
  <si>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</si>
  <si>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</si>
  <si>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</si>
  <si>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</si>
  <si>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</si>
  <si>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</si>
  <si>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</si>
  <si>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</si>
  <si>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</si>
  <si>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</si>
  <si>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</si>
  <si>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</si>
  <si>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</si>
  <si>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</si>
  <si>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</si>
  <si>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</si>
  <si>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</si>
  <si>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</si>
  <si>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</si>
  <si>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</si>
  <si>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</si>
  <si>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</si>
  <si>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</si>
  <si>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</si>
  <si>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</si>
  <si>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</si>
  <si>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</si>
  <si>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</si>
  <si>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</si>
  <si>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</si>
  <si>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</si>
  <si>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</si>
  <si>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</si>
  <si>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</si>
  <si>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</si>
  <si>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</si>
  <si>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</si>
  <si>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</si>
  <si>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</si>
  <si>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</si>
  <si>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</si>
  <si>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</si>
  <si>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</si>
  <si>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</si>
  <si>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</si>
  <si>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</si>
  <si>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</si>
  <si>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</si>
  <si>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</si>
  <si>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</si>
  <si>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</si>
  <si>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</si>
  <si>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</si>
  <si>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</si>
  <si>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</si>
  <si>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</si>
  <si>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</si>
  <si>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</si>
  <si>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</si>
  <si>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</si>
  <si>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</si>
  <si>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</si>
  <si>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</si>
  <si>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</si>
  <si>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</si>
  <si>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</si>
  <si>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</si>
  <si>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</si>
  <si>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</si>
  <si>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</si>
  <si>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</si>
  <si>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</si>
  <si>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</si>
  <si>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</si>
  <si>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</si>
  <si>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</si>
  <si>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</si>
  <si>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</si>
  <si>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</si>
  <si>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</si>
  <si>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</si>
  <si>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</si>
  <si>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</si>
  <si>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</si>
  <si>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</si>
  <si>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</si>
  <si>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</si>
  <si>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</si>
  <si>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</si>
  <si>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</si>
  <si>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</si>
  <si>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</si>
  <si>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</si>
  <si>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</si>
  <si>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</si>
  <si>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</si>
  <si>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</si>
  <si>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</si>
  <si>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</si>
  <si>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</si>
  <si>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</si>
  <si>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</si>
  <si>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</si>
  <si>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</si>
  <si>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</si>
  <si>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</si>
  <si>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</si>
  <si>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</si>
  <si>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</si>
  <si>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</si>
  <si>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</si>
  <si>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</si>
  <si>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</si>
  <si>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</si>
  <si>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</si>
  <si>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</si>
  <si>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</si>
  <si>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</si>
  <si>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</si>
  <si>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</si>
  <si>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</si>
  <si>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</si>
  <si>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</si>
  <si>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</si>
  <si>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</si>
  <si>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</si>
  <si>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</si>
  <si>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</si>
  <si>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</si>
  <si>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</si>
  <si>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</si>
  <si>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</si>
  <si>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</si>
  <si>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</si>
  <si>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</si>
  <si>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</si>
  <si>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</si>
  <si>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</si>
  <si>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</si>
  <si>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</si>
  <si>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</si>
  <si>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</si>
  <si>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</si>
  <si>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</si>
  <si>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</si>
  <si>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</si>
  <si>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</si>
  <si>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</si>
  <si>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</si>
  <si>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</si>
  <si>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</si>
  <si>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</si>
  <si>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</si>
  <si>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</si>
  <si>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</si>
  <si>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</si>
  <si>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</si>
  <si>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</si>
  <si>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</si>
  <si>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</si>
  <si>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</si>
  <si>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</si>
  <si>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</si>
  <si>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</si>
  <si>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</si>
  <si>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</si>
  <si>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</si>
  <si>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</si>
  <si>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</si>
  <si>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</si>
  <si>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</si>
  <si>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</si>
  <si>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</si>
  <si>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</si>
  <si>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</si>
  <si>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</si>
  <si>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</si>
  <si>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</si>
  <si>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</si>
  <si>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</si>
  <si>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</si>
  <si>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</si>
  <si>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</si>
  <si>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</si>
  <si>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</si>
  <si>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</si>
  <si>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</si>
  <si>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</si>
  <si>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</si>
  <si>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</si>
  <si>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</si>
  <si>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</si>
  <si>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</si>
  <si>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</si>
  <si>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</si>
  <si>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</si>
  <si>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</si>
  <si>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</si>
  <si>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</si>
  <si>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</si>
  <si>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</si>
  <si>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</si>
  <si>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</si>
  <si>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</si>
  <si>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</si>
  <si>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</si>
  <si>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</si>
  <si>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</si>
  <si>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</si>
  <si>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</si>
  <si>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</si>
  <si>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</si>
  <si>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</si>
  <si>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</si>
  <si>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</si>
  <si>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</si>
  <si>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</si>
  <si>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</si>
  <si>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</si>
  <si>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</si>
  <si>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</si>
  <si>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</si>
  <si>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</si>
  <si>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</si>
  <si>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</si>
  <si>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</si>
  <si>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</si>
  <si>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</si>
  <si>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</si>
  <si>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</si>
  <si>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</si>
  <si>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</si>
  <si>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</si>
  <si>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</si>
  <si>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</si>
  <si>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</si>
  <si>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</si>
  <si>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</si>
  <si>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</si>
  <si>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</si>
  <si>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</si>
  <si>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</si>
  <si>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</si>
  <si>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</si>
  <si>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</si>
  <si>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</si>
  <si>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</si>
  <si>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</si>
  <si>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</si>
  <si>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</si>
  <si>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</si>
  <si>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</si>
  <si>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</si>
  <si>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</si>
  <si>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</si>
  <si>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</si>
  <si>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</si>
  <si>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</si>
  <si>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</si>
  <si>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</si>
  <si>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</si>
  <si>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</si>
  <si>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</si>
  <si>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</si>
  <si>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</si>
  <si>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</si>
  <si>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</si>
  <si>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</si>
  <si>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</si>
  <si>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</si>
  <si>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</si>
  <si>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</si>
  <si>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</si>
  <si>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</si>
  <si>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</si>
  <si>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</si>
  <si>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</si>
  <si>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</si>
  <si>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</si>
  <si>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</si>
  <si>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</si>
  <si>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</si>
  <si>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</si>
  <si>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</si>
  <si>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</si>
  <si>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</si>
  <si>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</si>
  <si>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</si>
  <si>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</si>
  <si>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</si>
  <si>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</si>
  <si>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</si>
  <si>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</si>
  <si>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</si>
  <si>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</si>
  <si>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</si>
  <si>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</si>
  <si>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</si>
  <si>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</si>
  <si>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</si>
  <si>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</si>
  <si>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</si>
  <si>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</si>
  <si>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</si>
  <si>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</si>
  <si>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</si>
  <si>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</si>
  <si>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</si>
  <si>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</si>
  <si>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</si>
  <si>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</si>
  <si>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</si>
  <si>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</si>
  <si>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</si>
  <si>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</si>
  <si>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</si>
  <si>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</si>
  <si>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</si>
  <si>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</si>
  <si>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</si>
  <si>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</si>
  <si>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</si>
  <si>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</si>
  <si>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</si>
  <si>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</si>
  <si>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</si>
  <si>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</si>
  <si>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</si>
  <si>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</si>
  <si>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</si>
  <si>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</si>
  <si>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</si>
  <si>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</si>
  <si>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</si>
  <si>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</si>
  <si>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</si>
  <si>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</si>
  <si>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</si>
  <si>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</si>
  <si>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</si>
  <si>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</si>
  <si>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</si>
  <si>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</si>
  <si>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</si>
  <si>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</si>
  <si>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</si>
  <si>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</si>
  <si>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</si>
  <si>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</si>
  <si>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</si>
  <si>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</si>
  <si>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</si>
  <si>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</si>
  <si>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</si>
  <si>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</si>
  <si>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</si>
  <si>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</si>
  <si>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</si>
  <si>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</si>
  <si>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</si>
  <si>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</si>
  <si>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</si>
  <si>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</si>
  <si>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</si>
  <si>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</si>
  <si>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</si>
  <si>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</si>
  <si>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</si>
  <si>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</si>
  <si>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</si>
  <si>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</si>
  <si>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</si>
  <si>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</si>
  <si>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</si>
  <si>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</si>
  <si>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</si>
  <si>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</si>
  <si>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</si>
  <si>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</si>
  <si>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</si>
  <si>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</si>
  <si>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</si>
  <si>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</si>
  <si>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</si>
  <si>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</si>
  <si>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</si>
  <si>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</si>
  <si>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</si>
  <si>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</si>
  <si>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</si>
  <si>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</si>
  <si>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</si>
  <si>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</si>
  <si>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</si>
  <si>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</si>
  <si>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</si>
  <si>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</si>
  <si>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</si>
  <si>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</si>
  <si>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</si>
  <si>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</si>
  <si>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</si>
  <si>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</si>
  <si>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</si>
  <si>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</si>
  <si>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</si>
  <si>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</si>
  <si>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</si>
  <si>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</si>
  <si>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</si>
  <si>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</si>
  <si>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</si>
  <si>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</si>
  <si>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</si>
  <si>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</si>
  <si>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</si>
  <si>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</si>
  <si>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</si>
  <si>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</si>
  <si>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</si>
  <si>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</si>
  <si>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</si>
  <si>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</si>
  <si>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</si>
  <si>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</si>
  <si>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</si>
  <si>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</si>
  <si>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</si>
  <si>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</si>
  <si>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</si>
  <si>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</si>
  <si>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</si>
  <si>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</si>
  <si>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</si>
  <si>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</si>
  <si>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</si>
  <si>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</si>
  <si>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</si>
  <si>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</si>
  <si>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</si>
  <si>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</si>
  <si>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</si>
  <si>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</si>
  <si>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</si>
  <si>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</si>
  <si>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</si>
  <si>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</si>
  <si>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</si>
  <si>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</si>
  <si>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</si>
  <si>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</si>
  <si>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</si>
  <si>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</si>
  <si>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</si>
  <si>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</si>
  <si>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</si>
  <si>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</si>
  <si>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</si>
  <si>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</si>
  <si>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</si>
  <si>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</si>
  <si>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</si>
  <si>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</si>
  <si>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</si>
  <si>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</si>
  <si>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</si>
  <si>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</si>
  <si>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</si>
  <si>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</si>
  <si>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</si>
  <si>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</si>
  <si>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</si>
  <si>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</si>
  <si>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</si>
  <si>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</si>
  <si>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</si>
  <si>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</si>
  <si>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</si>
  <si>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</si>
  <si>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</si>
  <si>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</si>
  <si>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</si>
  <si>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</si>
  <si>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</si>
  <si>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</si>
  <si>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</si>
  <si>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</si>
  <si>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</si>
  <si>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</si>
  <si>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</si>
  <si>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</si>
  <si>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</si>
  <si>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</si>
  <si>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</si>
  <si>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</si>
  <si>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</si>
  <si>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</si>
  <si>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</si>
  <si>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</si>
  <si>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</si>
  <si>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</si>
  <si>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</si>
  <si>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</si>
  <si>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</si>
  <si>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</si>
  <si>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</si>
  <si>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</si>
  <si>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</si>
  <si>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</si>
  <si>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</si>
  <si>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</si>
  <si>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</si>
  <si>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</si>
  <si>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</si>
  <si>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</si>
  <si>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</si>
  <si>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</si>
  <si>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</si>
  <si>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</si>
  <si>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</si>
  <si>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</si>
  <si>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</si>
  <si>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</si>
  <si>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</si>
  <si>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</si>
  <si>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</si>
  <si>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</si>
  <si>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</si>
  <si>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</si>
  <si>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</si>
  <si>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</si>
  <si>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</si>
  <si>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</si>
  <si>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</si>
  <si>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</si>
  <si>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</si>
  <si>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</si>
  <si>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</si>
  <si>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</si>
  <si>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</si>
  <si>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</si>
  <si>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</si>
  <si>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</si>
  <si>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</si>
  <si>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</si>
  <si>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</si>
  <si>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</si>
  <si>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</si>
  <si>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</si>
  <si>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</si>
  <si>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</si>
  <si>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</si>
  <si>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</si>
  <si>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</si>
  <si>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</si>
  <si>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</si>
  <si>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</si>
  <si>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</si>
  <si>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</si>
  <si>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</si>
  <si>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</si>
  <si>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</si>
  <si>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</si>
  <si>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</si>
  <si>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</si>
  <si>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</si>
  <si>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</si>
  <si>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</si>
  <si>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</si>
  <si>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</si>
  <si>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</si>
  <si>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</si>
  <si>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</si>
  <si>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</si>
  <si>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</si>
  <si>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</si>
  <si>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</si>
  <si>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</si>
  <si>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</si>
  <si>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</si>
  <si>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</si>
  <si>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</si>
  <si>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</si>
  <si>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</si>
  <si>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</si>
  <si>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</si>
  <si>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</si>
  <si>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</si>
  <si>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</si>
  <si>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</si>
  <si>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</si>
  <si>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</si>
  <si>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</si>
  <si>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</si>
  <si>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</si>
  <si>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</si>
  <si>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</si>
  <si>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</si>
  <si>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</si>
  <si>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</si>
  <si>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</si>
  <si>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</si>
  <si>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</si>
  <si>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</si>
  <si>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</si>
  <si>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</si>
  <si>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</si>
  <si>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</si>
  <si>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</si>
  <si>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</si>
  <si>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</si>
  <si>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</si>
  <si>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</si>
  <si>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</si>
  <si>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</si>
  <si>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</si>
  <si>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</si>
  <si>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</si>
  <si>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</si>
  <si>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</si>
  <si>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</si>
  <si>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</si>
  <si>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</si>
  <si>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</si>
  <si>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</si>
  <si>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</si>
  <si>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</si>
  <si>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</si>
  <si>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</si>
  <si>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</si>
  <si>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</si>
  <si>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</si>
  <si>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</si>
  <si>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</si>
  <si>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</si>
  <si>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</si>
  <si>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</si>
  <si>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</si>
  <si>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</si>
  <si>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</si>
  <si>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</si>
  <si>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</si>
  <si>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</si>
  <si>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</si>
  <si>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</si>
  <si>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</si>
  <si>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</si>
  <si>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</si>
  <si>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</si>
  <si>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</si>
  <si>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</si>
  <si>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</si>
  <si>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</si>
  <si>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</si>
  <si>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</si>
  <si>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</si>
  <si>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</si>
  <si>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</si>
  <si>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</si>
  <si>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</si>
  <si>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</si>
  <si>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</si>
  <si>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</si>
  <si>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</si>
  <si>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</si>
  <si>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</si>
  <si>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</si>
  <si>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</si>
  <si>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</si>
  <si>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</si>
  <si>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</si>
  <si>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</si>
  <si>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</si>
  <si>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</si>
  <si>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</si>
  <si>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</si>
  <si>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</si>
  <si>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</si>
  <si>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</si>
  <si>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</si>
  <si>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</si>
  <si>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</si>
  <si>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</si>
  <si>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</si>
  <si>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</si>
  <si>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</si>
  <si>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</si>
  <si>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</si>
  <si>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</si>
  <si>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</si>
  <si>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</si>
  <si>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</si>
  <si>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</si>
  <si>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</si>
  <si>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</si>
  <si>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</si>
  <si>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</si>
  <si>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</si>
  <si>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</si>
  <si>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</si>
  <si>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</si>
  <si>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</si>
  <si>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</si>
  <si>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</si>
  <si>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</si>
  <si>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</si>
  <si>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</si>
  <si>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</si>
  <si>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</si>
  <si>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</si>
  <si>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</si>
  <si>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</si>
  <si>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</si>
  <si>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</si>
  <si>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</si>
  <si>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</si>
  <si>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</si>
  <si>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</si>
  <si>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</si>
  <si>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</si>
  <si>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</si>
  <si>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</si>
  <si>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</si>
  <si>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</si>
  <si>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</si>
  <si>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</si>
  <si>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</si>
  <si>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</si>
  <si>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</si>
  <si>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</si>
  <si>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</si>
  <si>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</si>
  <si>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</si>
  <si>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</si>
  <si>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</si>
  <si>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</si>
  <si>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</si>
  <si>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</si>
  <si>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</si>
  <si>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</si>
  <si>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</si>
  <si>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</si>
  <si>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</si>
  <si>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</si>
  <si>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</si>
  <si>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</si>
  <si>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</si>
  <si>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</si>
  <si>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</si>
  <si>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</si>
  <si>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</si>
  <si>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</si>
  <si>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</si>
  <si>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</si>
  <si>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</si>
  <si>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</si>
  <si>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</si>
  <si>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</si>
  <si>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</si>
  <si>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</si>
  <si>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</si>
  <si>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</si>
  <si>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</si>
  <si>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</si>
  <si>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</si>
  <si>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</si>
  <si>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</si>
  <si>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</si>
  <si>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</si>
  <si>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</si>
  <si>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</si>
  <si>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</si>
  <si>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</si>
  <si>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</si>
  <si>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</si>
  <si>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</si>
  <si>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</si>
  <si>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</si>
  <si>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</si>
  <si>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</si>
  <si>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</si>
  <si>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</si>
  <si>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</si>
  <si>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</si>
  <si>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</si>
  <si>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</si>
  <si>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</si>
  <si>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</si>
  <si>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</si>
  <si>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</si>
  <si>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</si>
  <si>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</si>
  <si>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</si>
  <si>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</si>
  <si>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</si>
  <si>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</si>
  <si>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</si>
  <si>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</si>
  <si>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</si>
  <si>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</si>
  <si>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</si>
  <si>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</si>
  <si>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</si>
  <si>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</si>
  <si>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</si>
  <si>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</si>
  <si>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</si>
  <si>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</si>
  <si>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</si>
  <si>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</si>
  <si>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</si>
  <si>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</si>
  <si>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</si>
  <si>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</si>
  <si>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</si>
  <si>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</si>
  <si>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</si>
  <si>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</si>
  <si>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</si>
  <si>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</si>
  <si>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</si>
  <si>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</si>
  <si>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</si>
  <si>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</si>
  <si>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</si>
  <si>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</si>
  <si>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</si>
  <si>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</si>
  <si>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</si>
  <si>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</si>
  <si>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</si>
  <si>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</si>
  <si>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</si>
  <si>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</si>
  <si>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</si>
  <si>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</si>
  <si>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</si>
  <si>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</si>
  <si>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</si>
  <si>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</si>
  <si>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</si>
  <si>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</si>
  <si>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</si>
  <si>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</si>
  <si>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</si>
  <si>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</si>
  <si>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</si>
  <si>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</si>
  <si>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</si>
  <si>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</si>
  <si>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</si>
  <si>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</si>
  <si>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</si>
  <si>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</si>
  <si>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</si>
  <si>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</si>
  <si>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</si>
  <si>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</si>
  <si>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</si>
  <si>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</si>
  <si>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</si>
  <si>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</si>
  <si>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</si>
  <si>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</si>
  <si>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</si>
  <si>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</si>
  <si>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</si>
  <si>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</si>
  <si>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</si>
  <si>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</si>
  <si>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</si>
  <si>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</si>
  <si>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</si>
  <si>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</si>
  <si>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</si>
  <si>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</si>
  <si>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</si>
  <si>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</si>
  <si>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</si>
  <si>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</si>
  <si>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</si>
  <si>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</si>
  <si>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</si>
  <si>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</si>
  <si>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</si>
  <si>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</si>
  <si>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</si>
  <si>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</si>
  <si>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</si>
  <si>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</si>
  <si>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</si>
  <si>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</si>
  <si>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</si>
  <si>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</si>
  <si>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</si>
  <si>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</si>
  <si>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</si>
  <si>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</si>
  <si>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</si>
  <si>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</si>
  <si>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</si>
  <si>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</si>
  <si>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</si>
  <si>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</si>
  <si>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</si>
  <si>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</si>
  <si>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</si>
  <si>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</si>
  <si>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</si>
  <si>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</si>
  <si>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</si>
  <si>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</si>
  <si>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</si>
  <si>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</si>
  <si>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</si>
  <si>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</si>
  <si>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</si>
  <si>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</si>
  <si>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</si>
  <si>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</si>
  <si>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</si>
  <si>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</si>
  <si>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</si>
  <si>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</si>
  <si>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</si>
  <si>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</si>
  <si>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</si>
  <si>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</si>
  <si>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</si>
  <si>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</si>
  <si>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</si>
  <si>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</si>
  <si>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</si>
  <si>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</si>
  <si>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</si>
  <si>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</si>
  <si>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</si>
  <si>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</si>
  <si>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</si>
  <si>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</si>
  <si>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</si>
  <si>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</si>
  <si>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</si>
  <si>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</si>
  <si>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</si>
  <si>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</si>
  <si>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</si>
  <si>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</si>
  <si>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</si>
  <si>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</si>
  <si>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</si>
  <si>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</si>
  <si>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</si>
  <si>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</si>
  <si>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</si>
  <si>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</si>
  <si>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</si>
  <si>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</si>
  <si>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</si>
  <si>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</si>
  <si>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</si>
  <si>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</si>
  <si>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</si>
  <si>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</si>
  <si>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</si>
  <si>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</si>
  <si>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</si>
  <si>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</si>
  <si>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</si>
  <si>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</si>
  <si>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</si>
  <si>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</si>
  <si>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</si>
  <si>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</si>
  <si>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</si>
  <si>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</si>
  <si>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</si>
  <si>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</si>
  <si>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</si>
  <si>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</si>
  <si>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</si>
  <si>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</si>
  <si>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</si>
  <si>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</si>
  <si>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</si>
  <si>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</si>
  <si>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</si>
  <si>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</si>
  <si>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</si>
  <si>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</si>
  <si>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</si>
  <si>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</si>
  <si>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</si>
  <si>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</si>
  <si>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</si>
  <si>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</si>
  <si>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</si>
  <si>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</si>
  <si>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</si>
  <si>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</si>
  <si>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</si>
  <si>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</si>
  <si>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</si>
  <si>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</si>
  <si>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</si>
  <si>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</si>
  <si>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</si>
  <si>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</si>
  <si>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</si>
  <si>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</si>
  <si>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</si>
  <si>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</si>
  <si>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</si>
  <si>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</si>
  <si>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</si>
  <si>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</si>
  <si>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</si>
  <si>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</si>
  <si>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</si>
  <si>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</si>
  <si>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</si>
  <si>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</si>
  <si>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</si>
  <si>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</si>
  <si>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</si>
  <si>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</si>
  <si>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</si>
  <si>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</si>
  <si>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</si>
  <si>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</si>
  <si>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</si>
  <si>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</si>
  <si>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</si>
  <si>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</si>
  <si>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</si>
  <si>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</si>
  <si>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</si>
  <si>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</si>
  <si>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</si>
  <si>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</si>
  <si>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</si>
  <si>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</si>
  <si>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</si>
  <si>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</si>
  <si>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</si>
  <si>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</si>
  <si>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</si>
  <si>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</si>
  <si>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</si>
  <si>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</si>
  <si>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</si>
  <si>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</si>
  <si>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</si>
  <si>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</si>
  <si>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</si>
  <si>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</si>
  <si>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</si>
  <si>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</si>
  <si>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</si>
  <si>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</si>
  <si>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</si>
  <si>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</si>
  <si>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</si>
  <si>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</si>
  <si>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</si>
  <si>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</si>
  <si>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</si>
  <si>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</si>
  <si>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</si>
  <si>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</si>
  <si>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</si>
  <si>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</si>
  <si>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</si>
  <si>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</si>
  <si>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</si>
  <si>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</si>
  <si>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</si>
  <si>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</si>
  <si>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</si>
  <si>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</si>
  <si>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</si>
  <si>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</si>
  <si>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</si>
  <si>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</si>
  <si>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</si>
  <si>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</si>
  <si>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</si>
  <si>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</si>
  <si>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</si>
  <si>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</si>
  <si>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</si>
  <si>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</si>
  <si>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</si>
  <si>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</si>
  <si>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</si>
  <si>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</si>
  <si>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</si>
  <si>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</si>
  <si>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</si>
  <si>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</si>
  <si>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</si>
  <si>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</si>
  <si>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</si>
  <si>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</si>
  <si>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</si>
  <si>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</si>
  <si>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</si>
  <si>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</si>
  <si>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</si>
  <si>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</si>
  <si>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</si>
  <si>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</si>
  <si>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</si>
  <si>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</si>
  <si>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</si>
  <si>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</si>
  <si>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</si>
  <si>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</si>
  <si>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</si>
  <si>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</si>
  <si>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</si>
  <si>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</si>
  <si>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</si>
  <si>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</si>
  <si>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</si>
  <si>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</si>
  <si>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</si>
  <si>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</si>
  <si>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</si>
  <si>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</si>
  <si>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</si>
  <si>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</si>
  <si>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</si>
  <si>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</si>
  <si>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</si>
  <si>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</si>
  <si>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</si>
  <si>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</si>
  <si>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</si>
  <si>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</si>
  <si>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</si>
  <si>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</si>
  <si>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</si>
  <si>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</si>
  <si>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</si>
  <si>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</si>
  <si>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</si>
  <si>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</si>
  <si>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</si>
  <si>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</si>
  <si>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</si>
  <si>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</si>
  <si>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</si>
  <si>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</si>
  <si>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</si>
  <si>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</si>
  <si>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</si>
  <si>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</si>
  <si>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</si>
  <si>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</si>
  <si>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</si>
  <si>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</si>
  <si>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</si>
  <si>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</si>
  <si>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</si>
  <si>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</si>
  <si>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</si>
  <si>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</si>
  <si>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</si>
  <si>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</si>
  <si>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</si>
  <si>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</si>
  <si>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</si>
  <si>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</si>
  <si>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</si>
  <si>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</si>
  <si>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</si>
  <si>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</si>
  <si>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</si>
  <si>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</si>
  <si>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</si>
  <si>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</si>
  <si>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</si>
  <si>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</si>
  <si>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</si>
  <si>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</si>
  <si>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</si>
  <si>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</si>
  <si>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</si>
  <si>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</si>
  <si>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</si>
  <si>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</si>
  <si>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</si>
  <si>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</si>
  <si>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</si>
  <si>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</si>
  <si>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</si>
  <si>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</si>
  <si>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</si>
  <si>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</si>
  <si>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</si>
  <si>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</si>
  <si>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</si>
  <si>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</si>
  <si>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</si>
  <si>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</si>
  <si>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</si>
  <si>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</si>
  <si>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</si>
  <si>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</si>
  <si>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</si>
  <si>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</si>
  <si>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</si>
  <si>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</si>
  <si>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</si>
  <si>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</si>
  <si>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</si>
  <si>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</si>
  <si>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</si>
  <si>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</si>
  <si>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</si>
  <si>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</si>
  <si>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</si>
  <si>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</si>
  <si>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</si>
  <si>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</si>
  <si>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</si>
  <si>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</si>
  <si>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</si>
  <si>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</si>
  <si>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</si>
  <si>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</si>
  <si>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</si>
  <si>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</si>
  <si>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</si>
  <si>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</si>
  <si>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</si>
  <si>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</si>
  <si>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</si>
  <si>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</si>
  <si>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</si>
  <si>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</si>
  <si>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</si>
  <si>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</si>
  <si>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</si>
  <si>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</si>
  <si>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</si>
  <si>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</si>
  <si>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</si>
  <si>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</si>
  <si>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</si>
  <si>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</si>
  <si>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</si>
  <si>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</si>
  <si>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</si>
  <si>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</si>
  <si>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</si>
  <si>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</si>
  <si>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</si>
  <si>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</si>
  <si>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</si>
  <si>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</si>
  <si>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</si>
  <si>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</si>
  <si>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</si>
  <si>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</si>
  <si>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</si>
  <si>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</si>
  <si>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</si>
  <si>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</si>
  <si>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</si>
  <si>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</si>
  <si>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</si>
  <si>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</si>
  <si>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</si>
  <si>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</si>
  <si>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</si>
  <si>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</si>
  <si>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</si>
  <si>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</si>
  <si>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</si>
  <si>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</si>
  <si>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</si>
  <si>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</si>
  <si>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</si>
  <si>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</si>
  <si>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</si>
  <si>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</si>
  <si>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</si>
  <si>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</si>
  <si>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</si>
  <si>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</si>
  <si>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</si>
  <si>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</si>
  <si>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</si>
  <si>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</si>
  <si>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</si>
  <si>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</si>
  <si>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</si>
  <si>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</si>
  <si>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</si>
  <si>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</si>
  <si>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</si>
  <si>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</si>
  <si>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</si>
  <si>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</si>
  <si>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</si>
  <si>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</si>
  <si>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</si>
  <si>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</si>
  <si>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</si>
  <si>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</si>
  <si>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</si>
  <si>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</si>
  <si>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</si>
  <si>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</si>
  <si>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</si>
  <si>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</si>
  <si>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</si>
  <si>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</si>
  <si>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</si>
  <si>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</si>
  <si>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</si>
  <si>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</si>
  <si>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</si>
  <si>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</si>
  <si>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</si>
  <si>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</si>
  <si>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</si>
  <si>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</si>
  <si>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</si>
  <si>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</si>
  <si>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</si>
  <si>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</si>
  <si>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</si>
  <si>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</si>
  <si>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</si>
  <si>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</si>
  <si>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</si>
  <si>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</si>
  <si>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</si>
  <si>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</si>
  <si>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</si>
  <si>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</si>
  <si>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</si>
  <si>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</si>
  <si>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</si>
  <si>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</si>
  <si>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</si>
  <si>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</si>
  <si>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</si>
  <si>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</si>
  <si>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</si>
  <si>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</si>
  <si>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</si>
  <si>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</si>
  <si>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</si>
  <si>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</si>
  <si>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</si>
  <si>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</si>
  <si>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</si>
  <si>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</si>
  <si>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</si>
  <si>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</si>
  <si>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</si>
  <si>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</si>
  <si>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</si>
  <si>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</si>
  <si>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</si>
  <si>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</si>
  <si>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</si>
  <si>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</si>
  <si>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</si>
  <si>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</si>
  <si>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</si>
  <si>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</si>
  <si>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</si>
  <si>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</si>
  <si>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</si>
  <si>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</si>
  <si>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</si>
  <si>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</si>
  <si>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</si>
  <si>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</si>
  <si>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</si>
  <si>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</si>
  <si>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</si>
  <si>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</si>
  <si>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</si>
  <si>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</si>
  <si>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</si>
  <si>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</si>
  <si>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</si>
  <si>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</si>
  <si>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</si>
  <si>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</si>
  <si>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</si>
  <si>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</si>
  <si>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</si>
  <si>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</si>
  <si>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</si>
  <si>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</si>
  <si>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</si>
  <si>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</si>
  <si>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</si>
  <si>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</si>
  <si>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</si>
  <si>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</si>
  <si>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</si>
  <si>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</si>
  <si>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</si>
  <si>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</si>
  <si>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</si>
  <si>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</si>
  <si>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</si>
  <si>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</si>
  <si>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</si>
  <si>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</si>
  <si>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</si>
  <si>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</si>
  <si>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</si>
  <si>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</si>
  <si>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</si>
  <si>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</si>
  <si>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</si>
  <si>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</si>
  <si>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</si>
  <si>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</si>
  <si>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</si>
  <si>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</si>
  <si>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</si>
  <si>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</si>
  <si>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</si>
  <si>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</si>
  <si>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</si>
  <si>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</si>
  <si>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</si>
  <si>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</si>
  <si>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</si>
  <si>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</si>
  <si>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</si>
  <si>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</si>
  <si>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</si>
  <si>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</si>
  <si>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</si>
  <si>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</si>
  <si>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</si>
  <si>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</si>
  <si>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</si>
  <si>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</si>
  <si>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</si>
  <si>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</si>
  <si>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</si>
  <si>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</si>
  <si>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</si>
  <si>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</si>
  <si>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</si>
  <si>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</si>
  <si>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</si>
  <si>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</si>
  <si>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</si>
  <si>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</si>
  <si>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</si>
  <si>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</si>
  <si>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</si>
  <si>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</si>
  <si>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</si>
  <si>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</si>
  <si>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</si>
  <si>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</si>
  <si>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</si>
  <si>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</si>
  <si>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</si>
  <si>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</si>
  <si>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</si>
  <si>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</si>
  <si>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</si>
  <si>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</si>
  <si>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</si>
  <si>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</si>
  <si>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</si>
  <si>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</si>
  <si>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</si>
  <si>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</si>
  <si>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</si>
  <si>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</si>
  <si>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</si>
  <si>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</si>
  <si>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</si>
  <si>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</si>
  <si>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</si>
  <si>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</si>
  <si>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</si>
  <si>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</si>
  <si>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</si>
  <si>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</si>
  <si>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</si>
  <si>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</si>
  <si>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</si>
  <si>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</si>
  <si>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</si>
  <si>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</si>
  <si>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</si>
  <si>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</si>
  <si>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</si>
  <si>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</si>
  <si>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</si>
  <si>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</si>
  <si>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</si>
  <si>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</si>
  <si>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</si>
  <si>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</si>
  <si>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</si>
  <si>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</si>
  <si>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</si>
  <si>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</si>
  <si>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</si>
  <si>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</si>
  <si>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</si>
  <si>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</si>
  <si>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</si>
  <si>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</si>
  <si>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</si>
  <si>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</si>
  <si>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</si>
  <si>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</si>
  <si>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</si>
  <si>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</si>
  <si>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</si>
  <si>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</si>
  <si>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</si>
  <si>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</si>
  <si>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</si>
  <si>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</si>
  <si>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</si>
  <si>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</si>
  <si>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</si>
  <si>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</si>
  <si>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</si>
  <si>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</si>
  <si>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</si>
  <si>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</si>
  <si>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</si>
  <si>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</si>
  <si>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</si>
  <si>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</si>
  <si>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</si>
  <si>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</si>
  <si>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</si>
  <si>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</si>
  <si>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</si>
  <si>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</si>
  <si>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</si>
  <si>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</si>
  <si>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</si>
  <si>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</si>
  <si>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</si>
  <si>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</si>
  <si>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</si>
  <si>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</si>
  <si>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</si>
  <si>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</si>
  <si>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</si>
  <si>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</si>
  <si>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</si>
  <si>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</si>
  <si>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</si>
  <si>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</si>
  <si>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</si>
  <si>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</si>
  <si>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</si>
  <si>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</si>
  <si>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</si>
  <si>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</si>
  <si>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</si>
  <si>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</si>
  <si>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</si>
  <si>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</si>
  <si>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</si>
  <si>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</si>
  <si>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</si>
  <si>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</si>
  <si>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</si>
  <si>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</si>
  <si>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</si>
  <si>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</si>
  <si>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</si>
  <si>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</si>
  <si>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</si>
  <si>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</si>
  <si>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</si>
  <si>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</si>
  <si>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</si>
  <si>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</si>
  <si>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</si>
  <si>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</si>
  <si>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</si>
  <si>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</si>
  <si>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</si>
  <si>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</si>
  <si>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</si>
  <si>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</si>
  <si>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</si>
  <si>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</si>
  <si>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</si>
  <si>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</si>
  <si>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</si>
  <si>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</si>
  <si>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</si>
  <si>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</si>
  <si>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</si>
  <si>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</si>
  <si>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</si>
  <si>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</si>
  <si>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</si>
  <si>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</si>
  <si>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</si>
  <si>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</si>
  <si>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</si>
  <si>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</si>
  <si>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</si>
  <si>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</si>
  <si>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</si>
  <si>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</si>
  <si>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</si>
  <si>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</si>
  <si>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</si>
  <si>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</si>
  <si>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</si>
  <si>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</si>
  <si>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</si>
  <si>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</si>
  <si>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</si>
  <si>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</si>
  <si>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</si>
  <si>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</si>
  <si>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</si>
  <si>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</si>
  <si>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</si>
  <si>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</si>
  <si>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</si>
  <si>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</si>
  <si>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</si>
  <si>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</si>
  <si>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</si>
  <si>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</si>
  <si>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</si>
  <si>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</si>
  <si>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</si>
  <si>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</si>
  <si>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</si>
  <si>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</si>
  <si>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</si>
  <si>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</si>
  <si>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</si>
  <si>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</si>
  <si>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</si>
  <si>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</si>
  <si>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</si>
  <si>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</si>
  <si>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</si>
  <si>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</si>
  <si>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</si>
  <si>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</si>
  <si>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</si>
  <si>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</si>
  <si>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</si>
  <si>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</si>
  <si>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</si>
  <si>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</si>
  <si>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</si>
  <si>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</si>
  <si>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</si>
  <si>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</si>
  <si>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</si>
  <si>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</si>
  <si>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</si>
  <si>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</si>
  <si>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</si>
  <si>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</si>
  <si>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</si>
  <si>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</si>
  <si>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</si>
  <si>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</si>
  <si>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</si>
  <si>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</si>
  <si>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</si>
  <si>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</si>
  <si>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</si>
  <si>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</si>
  <si>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</si>
  <si>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</si>
  <si>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</si>
  <si>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</si>
  <si>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</si>
  <si>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</si>
  <si>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</si>
  <si>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</si>
  <si>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</si>
  <si>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</si>
  <si>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</si>
  <si>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</si>
  <si>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</si>
  <si>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</si>
  <si>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</si>
  <si>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</si>
  <si>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</si>
  <si>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</si>
  <si>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</si>
  <si>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</si>
  <si>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</si>
  <si>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</si>
  <si>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</si>
  <si>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</si>
  <si>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</si>
  <si>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</si>
  <si>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</si>
  <si>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</si>
  <si>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</si>
  <si>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</si>
  <si>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</si>
  <si>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</si>
  <si>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</si>
  <si>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</si>
  <si>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</si>
  <si>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</si>
  <si>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</si>
  <si>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</si>
  <si>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</si>
  <si>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</si>
  <si>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</si>
  <si>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</si>
  <si>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</si>
  <si>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</si>
  <si>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</si>
  <si>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</si>
  <si>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</si>
  <si>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</si>
  <si>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</si>
  <si>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</si>
  <si>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</si>
  <si>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</si>
  <si>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</si>
  <si>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</si>
  <si>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</si>
  <si>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</si>
  <si>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</si>
  <si>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</si>
  <si>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</si>
  <si>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</si>
  <si>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</si>
  <si>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</si>
  <si>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</si>
  <si>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</si>
  <si>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</si>
  <si>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</si>
  <si>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</si>
  <si>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</si>
  <si>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</si>
  <si>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</si>
  <si>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</si>
  <si>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</si>
  <si>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</si>
  <si>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</si>
  <si>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</si>
  <si>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</si>
  <si>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</si>
  <si>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</si>
  <si>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</si>
  <si>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</si>
  <si>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</si>
  <si>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</si>
  <si>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</si>
  <si>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</si>
  <si>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</si>
  <si>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</si>
  <si>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</si>
  <si>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</si>
  <si>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</si>
  <si>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</si>
  <si>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</si>
  <si>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</si>
  <si>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</si>
  <si>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</si>
  <si>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</si>
  <si>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</si>
  <si>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</si>
  <si>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</si>
  <si>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</si>
  <si>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</si>
  <si>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</si>
  <si>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</si>
  <si>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</si>
  <si>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</si>
  <si>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</si>
  <si>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</si>
  <si>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</si>
  <si>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</si>
  <si>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</si>
  <si>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</si>
  <si>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</si>
  <si>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</si>
  <si>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</si>
  <si>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</si>
  <si>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</si>
  <si>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</si>
  <si>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</si>
  <si>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</si>
  <si>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</si>
  <si>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</si>
  <si>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</si>
  <si>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</si>
  <si>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</si>
  <si>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</si>
  <si>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</si>
  <si>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</si>
  <si>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</si>
  <si>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</si>
  <si>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</si>
  <si>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</si>
  <si>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</si>
  <si>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</si>
  <si>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</si>
  <si>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</si>
  <si>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</si>
  <si>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</si>
  <si>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</si>
  <si>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</si>
  <si>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</si>
  <si>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</si>
  <si>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</si>
  <si>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</si>
  <si>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</si>
  <si>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</si>
  <si>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</si>
  <si>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</si>
  <si>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</si>
  <si>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</si>
  <si>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</si>
  <si>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</si>
  <si>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</si>
  <si>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</si>
  <si>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</si>
  <si>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</si>
  <si>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</si>
  <si>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</si>
  <si>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</si>
  <si>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</si>
  <si>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</si>
  <si>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</si>
  <si>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</si>
  <si>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</si>
  <si>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</si>
  <si>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</si>
  <si>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</si>
  <si>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</si>
  <si>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</si>
  <si>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</si>
  <si>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</si>
  <si>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</si>
  <si>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</si>
  <si>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</si>
  <si>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</si>
  <si>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</si>
  <si>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</si>
  <si>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</si>
  <si>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</si>
  <si>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</si>
  <si>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</si>
  <si>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</si>
  <si>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</si>
  <si>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</si>
  <si>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</si>
  <si>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</si>
  <si>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</si>
  <si>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</si>
  <si>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</si>
  <si>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</si>
  <si>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</si>
  <si>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</si>
  <si>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</si>
  <si>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</si>
  <si>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</si>
  <si>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</si>
  <si>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</si>
  <si>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</si>
  <si>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</si>
  <si>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</si>
  <si>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</si>
  <si>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</si>
  <si>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</si>
  <si>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</si>
  <si>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</si>
  <si>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</si>
  <si>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</si>
  <si>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</si>
  <si>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</si>
  <si>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</si>
  <si>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</si>
  <si>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</si>
  <si>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</si>
  <si>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</si>
  <si>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</si>
  <si>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</si>
  <si>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</si>
  <si>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</si>
  <si>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</si>
  <si>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</si>
  <si>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</si>
  <si>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</si>
  <si>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</si>
  <si>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</si>
  <si>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</si>
  <si>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</si>
  <si>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</si>
  <si>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</si>
  <si>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</si>
  <si>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</si>
  <si>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</si>
  <si>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</si>
  <si>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</si>
  <si>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</si>
  <si>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</si>
  <si>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</si>
  <si>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</si>
  <si>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</si>
  <si>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</si>
  <si>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</si>
  <si>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</si>
  <si>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</si>
  <si>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</si>
  <si>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</si>
  <si>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</si>
  <si>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</si>
  <si>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</si>
  <si>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</si>
  <si>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</si>
  <si>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</si>
  <si>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</si>
  <si>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</si>
  <si>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</si>
  <si>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</si>
  <si>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</si>
  <si>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</si>
  <si>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</si>
  <si>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</si>
  <si>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</si>
  <si>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</si>
  <si>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</si>
  <si>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</si>
  <si>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</si>
  <si>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</si>
  <si>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</si>
  <si>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</si>
  <si>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</si>
  <si>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</si>
  <si>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</si>
  <si>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</si>
  <si>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</si>
  <si>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</si>
  <si>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</si>
  <si>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</si>
  <si>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</si>
  <si>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</si>
  <si>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</si>
  <si>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</si>
  <si>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</si>
  <si>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</si>
  <si>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</si>
  <si>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</si>
  <si>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</si>
  <si>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</si>
  <si>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</si>
  <si>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</si>
  <si>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</si>
  <si>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</si>
  <si>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</si>
  <si>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</si>
  <si>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</si>
  <si>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</si>
  <si>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</si>
  <si>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</si>
  <si>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</si>
  <si>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</si>
  <si>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</si>
  <si>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</si>
  <si>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</si>
  <si>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</si>
  <si>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</si>
  <si>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</si>
  <si>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</si>
  <si>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</si>
  <si>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</si>
  <si>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</si>
  <si>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</si>
  <si>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</si>
  <si>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</si>
  <si>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</si>
  <si>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</si>
  <si>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</si>
  <si>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</si>
  <si>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</si>
  <si>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</si>
  <si>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</si>
  <si>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</si>
  <si>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</si>
  <si>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</si>
  <si>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</si>
  <si>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</si>
  <si>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</si>
  <si>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</si>
  <si>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</si>
  <si>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</si>
  <si>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</si>
  <si>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</si>
  <si>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</si>
  <si>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</si>
  <si>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</si>
  <si>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</si>
  <si>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</si>
  <si>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</si>
  <si>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</si>
  <si>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</si>
  <si>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</si>
  <si>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</si>
  <si>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</si>
  <si>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</si>
  <si>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</si>
  <si>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</si>
  <si>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</si>
  <si>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</si>
  <si>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</si>
  <si>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</si>
  <si>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</si>
  <si>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</si>
  <si>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</si>
  <si>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</si>
  <si>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</si>
  <si>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</si>
  <si>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</si>
  <si>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</si>
  <si>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</si>
  <si>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</si>
  <si>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</si>
  <si>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</si>
  <si>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</si>
  <si>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</si>
  <si>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</si>
  <si>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</si>
  <si>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</si>
  <si>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</si>
  <si>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</si>
  <si>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</si>
  <si>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</si>
  <si>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</si>
  <si>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</si>
  <si>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</si>
  <si>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</si>
  <si>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</si>
  <si>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</si>
  <si>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</si>
  <si>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</si>
  <si>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</si>
  <si>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</si>
  <si>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</si>
  <si>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</si>
  <si>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</si>
  <si>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</si>
  <si>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</si>
  <si>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</si>
  <si>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</si>
  <si>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</si>
  <si>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</si>
  <si>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</si>
  <si>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</si>
  <si>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</si>
  <si>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</si>
  <si>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</si>
  <si>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</si>
  <si>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</si>
  <si>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</si>
  <si>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</si>
  <si>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</si>
  <si>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</si>
  <si>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</si>
  <si>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</si>
  <si>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</si>
  <si>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</si>
  <si>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</si>
  <si>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</si>
  <si>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</si>
  <si>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</si>
  <si>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</si>
  <si>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</si>
  <si>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</si>
  <si>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</si>
  <si>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</si>
  <si>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</si>
  <si>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</si>
  <si>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</si>
  <si>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</si>
  <si>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</si>
  <si>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</si>
  <si>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</si>
  <si>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</si>
  <si>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</si>
  <si>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</si>
  <si>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</si>
  <si>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</si>
  <si>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</si>
  <si>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</si>
  <si>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</si>
  <si>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</si>
  <si>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</si>
  <si>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</si>
  <si>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</si>
  <si>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</si>
  <si>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</si>
  <si>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</si>
  <si>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</si>
  <si>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</si>
  <si>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</si>
  <si>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</si>
  <si>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</si>
  <si>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</si>
  <si>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</si>
  <si>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</si>
  <si>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</si>
  <si>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</si>
  <si>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</si>
  <si>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</si>
  <si>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</si>
  <si>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</si>
  <si>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</si>
  <si>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</si>
  <si>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</si>
  <si>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</si>
  <si>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</si>
  <si>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</si>
  <si>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</si>
  <si>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</si>
  <si>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</si>
  <si>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</si>
  <si>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</si>
  <si>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</si>
  <si>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</si>
  <si>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</si>
  <si>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</si>
  <si>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</si>
  <si>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</si>
  <si>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</si>
  <si>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</si>
  <si>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</si>
  <si>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</si>
  <si>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</si>
  <si>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</si>
  <si>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</si>
  <si>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</si>
  <si>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</si>
  <si>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</si>
  <si>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</si>
  <si>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</si>
  <si>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</si>
  <si>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</si>
  <si>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</si>
  <si>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</si>
  <si>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</si>
  <si>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</si>
  <si>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</si>
  <si>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</si>
  <si>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</si>
  <si>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</si>
  <si>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</si>
  <si>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</si>
  <si>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</si>
  <si>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</si>
  <si>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</si>
  <si>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</si>
  <si>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</si>
  <si>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</si>
  <si>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</si>
  <si>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</si>
  <si>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</si>
  <si>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</si>
  <si>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</si>
  <si>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</si>
  <si>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</si>
  <si>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</si>
  <si>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</si>
  <si>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</si>
  <si>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</si>
  <si>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</si>
  <si>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</si>
  <si>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</si>
  <si>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</si>
  <si>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</si>
  <si>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</si>
  <si>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</si>
  <si>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</si>
  <si>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</si>
  <si>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</si>
  <si>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</si>
  <si>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</si>
  <si>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</si>
  <si>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</si>
  <si>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</si>
  <si>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</si>
  <si>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</si>
  <si>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</si>
  <si>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</si>
  <si>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</si>
  <si>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</si>
  <si>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</si>
  <si>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</si>
  <si>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</si>
  <si>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</si>
  <si>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</si>
  <si>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</si>
  <si>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</si>
  <si>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</si>
  <si>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</si>
  <si>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</si>
  <si>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</si>
  <si>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</si>
  <si>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</si>
  <si>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</si>
  <si>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</si>
  <si>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</si>
  <si>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</si>
  <si>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</si>
  <si>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</si>
  <si>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</si>
  <si>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</si>
  <si>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</si>
  <si>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</si>
  <si>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</si>
  <si>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</si>
  <si>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</si>
  <si>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</si>
  <si>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</si>
  <si>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</si>
  <si>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</si>
  <si>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</si>
  <si>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</si>
  <si>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</si>
  <si>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</si>
  <si>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</si>
  <si>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</si>
  <si>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</si>
  <si>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</si>
  <si>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</si>
  <si>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</si>
  <si>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</si>
  <si>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</si>
  <si>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</si>
  <si>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</si>
  <si>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</si>
  <si>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</si>
  <si>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</si>
  <si>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</si>
  <si>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</si>
  <si>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</si>
  <si>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</si>
  <si>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</si>
  <si>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</si>
  <si>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</si>
  <si>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</si>
  <si>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</si>
  <si>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</si>
  <si>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</si>
  <si>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</si>
  <si>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</si>
  <si>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</si>
  <si>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</si>
  <si>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</si>
  <si>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</si>
  <si>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</si>
  <si>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</si>
  <si>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</si>
  <si>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</si>
  <si>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</si>
  <si>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</si>
  <si>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</si>
  <si>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</si>
  <si>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</si>
  <si>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</si>
  <si>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</si>
  <si>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</si>
  <si>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</si>
  <si>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</si>
  <si>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</si>
  <si>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</si>
  <si>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</si>
  <si>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</si>
  <si>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</si>
  <si>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</si>
  <si>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</si>
  <si>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</si>
  <si>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</si>
  <si>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</si>
  <si>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</si>
  <si>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</si>
  <si>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</si>
  <si>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</si>
  <si>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</si>
  <si>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</si>
  <si>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</si>
  <si>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</si>
  <si>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</si>
  <si>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</si>
  <si>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</si>
  <si>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</si>
  <si>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</si>
  <si>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</si>
  <si>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</si>
  <si>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</si>
  <si>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</si>
  <si>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</si>
  <si>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</si>
  <si>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</si>
  <si>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</si>
  <si>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</si>
  <si>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</si>
  <si>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</si>
  <si>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</si>
  <si>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</si>
  <si>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</si>
  <si>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</si>
  <si>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</si>
  <si>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</si>
  <si>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</si>
  <si>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</si>
  <si>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</si>
  <si>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</si>
  <si>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</si>
  <si>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</si>
  <si>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</si>
  <si>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</si>
  <si>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</si>
  <si>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</si>
  <si>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</si>
  <si>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</si>
  <si>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</si>
  <si>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</si>
  <si>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</si>
  <si>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</si>
  <si>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</si>
  <si>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</si>
  <si>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</si>
  <si>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</si>
  <si>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</si>
  <si>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</si>
  <si>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</si>
  <si>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</si>
  <si>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</si>
  <si>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</si>
  <si>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</si>
  <si>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</si>
  <si>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</si>
  <si>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</si>
  <si>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</si>
  <si>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</si>
  <si>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</si>
  <si>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</si>
  <si>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</si>
  <si>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</si>
  <si>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</si>
  <si>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</si>
  <si>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</si>
  <si>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</si>
  <si>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</si>
  <si>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</si>
  <si>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</si>
  <si>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</si>
  <si>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</si>
  <si>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</si>
  <si>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</si>
  <si>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</si>
  <si>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</si>
  <si>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</si>
  <si>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</si>
  <si>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</si>
  <si>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</si>
  <si>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</si>
  <si>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</si>
  <si>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</si>
  <si>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</si>
  <si>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</si>
  <si>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</si>
  <si>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</si>
  <si>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</si>
  <si>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</si>
  <si>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</si>
  <si>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</si>
  <si>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</si>
  <si>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</si>
  <si>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</si>
  <si>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</si>
  <si>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</si>
  <si>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</si>
  <si>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</si>
  <si>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</si>
  <si>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</si>
  <si>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</si>
  <si>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</si>
  <si>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</si>
  <si>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</si>
  <si>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</si>
  <si>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</si>
  <si>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</si>
  <si>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</si>
  <si>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</si>
  <si>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</si>
  <si>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</si>
  <si>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</si>
  <si>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</si>
  <si>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</si>
  <si>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</si>
  <si>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</si>
  <si>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</si>
  <si>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</si>
  <si>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</si>
  <si>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</si>
  <si>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</si>
  <si>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</si>
  <si>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</si>
  <si>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</si>
  <si>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</si>
  <si>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</si>
  <si>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</si>
  <si>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</si>
  <si>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</si>
  <si>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</si>
  <si>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</si>
  <si>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</si>
  <si>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</si>
  <si>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</si>
  <si>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</si>
  <si>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</si>
  <si>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</si>
  <si>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</si>
  <si>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</si>
  <si>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</si>
  <si>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</si>
  <si>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</si>
  <si>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</si>
  <si>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</si>
  <si>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</si>
  <si>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</si>
  <si>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</si>
  <si>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</si>
  <si>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</si>
  <si>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</si>
  <si>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</si>
  <si>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</si>
  <si>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</si>
  <si>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</si>
  <si>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</si>
  <si>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</si>
  <si>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</si>
  <si>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</si>
  <si>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</si>
  <si>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</si>
  <si>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</si>
  <si>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</si>
  <si>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</si>
  <si>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</si>
  <si>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</si>
  <si>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</si>
  <si>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</si>
  <si>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</si>
  <si>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</si>
  <si>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</si>
  <si>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</si>
  <si>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</si>
  <si>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</si>
  <si>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</si>
  <si>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</si>
  <si>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</si>
  <si>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</si>
  <si>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</si>
  <si>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</si>
  <si>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</si>
  <si>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</si>
  <si>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</si>
  <si>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</si>
  <si>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</si>
  <si>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</si>
  <si>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</si>
  <si>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</si>
  <si>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</si>
  <si>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</si>
  <si>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</si>
  <si>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</si>
  <si>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</si>
  <si>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</si>
  <si>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</si>
  <si>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</si>
  <si>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</si>
  <si>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</si>
  <si>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</si>
  <si>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</si>
  <si>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</si>
  <si>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</si>
  <si>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</si>
  <si>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</si>
  <si>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</si>
  <si>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</si>
  <si>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</si>
  <si>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</si>
  <si>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</si>
  <si>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</si>
  <si>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</si>
  <si>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</si>
  <si>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</si>
  <si>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</si>
  <si>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</si>
  <si>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</si>
  <si>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</si>
  <si>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</si>
  <si>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</si>
  <si>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</si>
  <si>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</si>
  <si>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</si>
  <si>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</si>
  <si>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</si>
  <si>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</si>
  <si>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</si>
  <si>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</si>
  <si>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</si>
  <si>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</si>
  <si>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</si>
  <si>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</si>
  <si>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</si>
  <si>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</si>
  <si>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</si>
  <si>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</si>
  <si>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</si>
  <si>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</si>
  <si>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</si>
  <si>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</si>
  <si>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</si>
  <si>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</si>
  <si>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</si>
  <si>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</si>
  <si>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</si>
  <si>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</si>
  <si>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</si>
  <si>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</si>
  <si>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</si>
  <si>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</si>
  <si>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</si>
  <si>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</si>
  <si>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</si>
  <si>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</si>
  <si>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</si>
  <si>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</si>
  <si>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</si>
  <si>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</si>
  <si>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</si>
  <si>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</si>
  <si>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</si>
  <si>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</si>
  <si>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</si>
  <si>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</si>
  <si>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</si>
  <si>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</si>
  <si>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</si>
  <si>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</si>
  <si>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</si>
  <si>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</si>
  <si>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</si>
  <si>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</si>
  <si>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</si>
  <si>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</si>
  <si>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</si>
  <si>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</si>
  <si>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</si>
  <si>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</si>
  <si>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</si>
  <si>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</si>
  <si>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</si>
  <si>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</si>
  <si>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</si>
  <si>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</si>
  <si>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</si>
  <si>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</si>
  <si>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</si>
  <si>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</si>
  <si>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</si>
  <si>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</si>
  <si>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</si>
  <si>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</si>
  <si>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</si>
  <si>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</si>
  <si>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</si>
  <si>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</si>
  <si>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</si>
  <si>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</si>
  <si>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</si>
  <si>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</si>
  <si>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</si>
  <si>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</si>
  <si>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</si>
  <si>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</si>
  <si>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</si>
  <si>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</si>
  <si>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</si>
  <si>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</si>
  <si>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</si>
  <si>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</si>
  <si>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</si>
  <si>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</si>
  <si>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</si>
  <si>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</si>
  <si>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</si>
  <si>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</si>
  <si>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</si>
  <si>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</si>
  <si>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</si>
  <si>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</si>
  <si>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</si>
  <si>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</si>
  <si>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</si>
  <si>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</si>
  <si>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</si>
  <si>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</si>
  <si>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</si>
  <si>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</si>
  <si>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</si>
  <si>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</si>
  <si>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</si>
  <si>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</si>
  <si>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</si>
  <si>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</si>
  <si>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</si>
  <si>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</si>
  <si>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</si>
  <si>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</si>
  <si>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</si>
  <si>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</si>
  <si>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</si>
  <si>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</si>
  <si>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</si>
  <si>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</si>
  <si>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</si>
  <si>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</si>
  <si>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</si>
  <si>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</si>
  <si>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</si>
  <si>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</si>
  <si>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</si>
  <si>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</si>
  <si>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</si>
  <si>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</si>
  <si>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</si>
  <si>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</si>
  <si>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</si>
  <si>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</si>
  <si>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</si>
  <si>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</si>
  <si>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</si>
  <si>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</si>
  <si>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</si>
  <si>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</si>
  <si>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</si>
  <si>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</si>
  <si>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</si>
  <si>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</si>
  <si>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</si>
  <si>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</si>
  <si>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</si>
  <si>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</si>
  <si>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</si>
  <si>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</si>
  <si>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</si>
  <si>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</si>
  <si>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</si>
  <si>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</si>
  <si>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</si>
  <si>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</si>
  <si>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</si>
  <si>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</si>
  <si>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</si>
  <si>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</si>
  <si>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</si>
  <si>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</si>
  <si>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</si>
  <si>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</si>
  <si>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</si>
  <si>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</si>
  <si>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</si>
  <si>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</si>
  <si>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</si>
  <si>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</si>
  <si>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</si>
  <si>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</si>
  <si>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</si>
  <si>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</si>
  <si>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</si>
  <si>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</si>
  <si>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</si>
  <si>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</si>
  <si>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</si>
  <si>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</si>
  <si>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</si>
  <si>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</si>
  <si>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</si>
  <si>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</si>
  <si>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</si>
  <si>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</si>
  <si>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</si>
  <si>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</si>
  <si>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</si>
  <si>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</si>
  <si>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</si>
  <si>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</si>
  <si>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</si>
  <si>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</si>
  <si>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</si>
  <si>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</si>
  <si>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</si>
  <si>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</si>
  <si>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</si>
  <si>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</si>
  <si>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</si>
  <si>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</si>
  <si>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</si>
  <si>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</si>
  <si>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</si>
  <si>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</si>
  <si>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</si>
  <si>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</si>
  <si>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</si>
  <si>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</si>
  <si>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</si>
  <si>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</si>
  <si>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</si>
  <si>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</si>
  <si>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</si>
  <si>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</si>
  <si>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</si>
  <si>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</si>
  <si>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</si>
  <si>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</si>
  <si>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</si>
  <si>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</si>
  <si>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</si>
  <si>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</si>
  <si>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</si>
  <si>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</si>
  <si>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</si>
  <si>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</si>
  <si>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</si>
  <si>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</si>
  <si>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</si>
  <si>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</si>
  <si>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</si>
  <si>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</si>
  <si>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</si>
  <si>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</si>
  <si>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</si>
  <si>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</si>
  <si>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</si>
  <si>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</si>
  <si>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</si>
  <si>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</si>
  <si>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</si>
  <si>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</si>
  <si>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</si>
  <si>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</si>
  <si>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</si>
  <si>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</si>
  <si>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</si>
  <si>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</si>
  <si>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</si>
  <si>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</si>
  <si>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</si>
  <si>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</si>
  <si>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</si>
  <si>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</si>
  <si>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</si>
  <si>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</si>
  <si>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</si>
  <si>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</si>
  <si>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</si>
  <si>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</si>
  <si>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</si>
  <si>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</si>
  <si>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</si>
  <si>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</si>
  <si>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</si>
  <si>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</si>
  <si>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</si>
  <si>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</si>
  <si>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</si>
  <si>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</si>
  <si>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</si>
  <si>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</si>
  <si>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</si>
  <si>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</si>
  <si>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</si>
  <si>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</si>
  <si>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</si>
  <si>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</si>
  <si>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</si>
  <si>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</si>
  <si>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</si>
  <si>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</si>
  <si>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</si>
  <si>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</si>
  <si>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</si>
  <si>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</si>
  <si>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</si>
  <si>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</si>
  <si>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</si>
  <si>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</si>
  <si>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</si>
  <si>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</si>
  <si>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</si>
  <si>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</si>
  <si>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</si>
  <si>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</si>
  <si>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</si>
  <si>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</si>
  <si>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</si>
  <si>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</si>
  <si>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</si>
  <si>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</si>
  <si>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</si>
  <si>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</si>
  <si>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</si>
  <si>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</si>
  <si>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</si>
  <si>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</si>
  <si>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</si>
  <si>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</si>
  <si>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</si>
  <si>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</si>
  <si>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</si>
  <si>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</si>
  <si>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</si>
  <si>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</si>
  <si>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</si>
  <si>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</si>
  <si>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</si>
  <si>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</si>
  <si>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</si>
  <si>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</si>
  <si>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</si>
  <si>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</si>
  <si>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</si>
  <si>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</si>
  <si>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</si>
  <si>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</si>
  <si>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</si>
  <si>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</si>
  <si>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</si>
  <si>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</si>
  <si>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</si>
  <si>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</si>
  <si>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</si>
  <si>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</si>
  <si>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</si>
  <si>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</si>
  <si>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</si>
  <si>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</si>
  <si>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</si>
  <si>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</si>
  <si>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</si>
  <si>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</si>
  <si>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</si>
  <si>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</si>
  <si>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</si>
  <si>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</si>
  <si>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</si>
  <si>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</si>
  <si>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</si>
  <si>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</si>
  <si>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</si>
  <si>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</si>
  <si>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</si>
  <si>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</si>
  <si>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</si>
  <si>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</si>
  <si>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</si>
  <si>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</si>
  <si>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</si>
  <si>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</si>
  <si>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</si>
  <si>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</si>
  <si>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</si>
  <si>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</si>
  <si>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</si>
  <si>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</si>
  <si>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</si>
  <si>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</si>
  <si>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</si>
  <si>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</si>
  <si>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</si>
  <si>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</si>
  <si>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</si>
  <si>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</si>
  <si>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</si>
  <si>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</si>
  <si>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</si>
  <si>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</si>
  <si>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</si>
  <si>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</si>
  <si>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</si>
  <si>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</si>
  <si>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</si>
  <si>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</si>
  <si>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</si>
  <si>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</si>
  <si>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</si>
  <si>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</si>
  <si>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</si>
  <si>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</si>
  <si>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</si>
  <si>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</si>
  <si>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</si>
  <si>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</si>
  <si>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</si>
  <si>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</si>
  <si>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</si>
  <si>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</si>
  <si>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</si>
  <si>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</si>
  <si>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</si>
  <si>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</si>
  <si>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</si>
  <si>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</si>
  <si>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</si>
  <si>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</si>
  <si>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</si>
  <si>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</si>
  <si>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</si>
  <si>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</si>
  <si>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</si>
  <si>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</si>
  <si>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</si>
  <si>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</si>
  <si>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</si>
  <si>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</si>
  <si>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</si>
  <si>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</si>
  <si>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</si>
  <si>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</si>
  <si>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</si>
  <si>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</si>
  <si>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</si>
  <si>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</si>
  <si>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</si>
  <si>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</si>
  <si>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</si>
  <si>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</si>
  <si>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</si>
  <si>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</si>
  <si>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</si>
  <si>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</si>
  <si>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</si>
  <si>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</si>
  <si>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</si>
  <si>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</si>
  <si>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</si>
  <si>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</si>
  <si>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</si>
  <si>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</si>
  <si>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</si>
  <si>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</si>
  <si>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</si>
  <si>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</si>
  <si>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</si>
  <si>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</si>
  <si>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</si>
  <si>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</si>
  <si>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</si>
  <si>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</si>
  <si>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</si>
  <si>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</si>
  <si>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</si>
  <si>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</si>
  <si>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</si>
  <si>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</si>
  <si>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</si>
  <si>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</si>
  <si>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</si>
  <si>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</si>
  <si>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</si>
  <si>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</si>
  <si>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</si>
  <si>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</si>
  <si>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</si>
  <si>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</si>
  <si>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</si>
  <si>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</si>
  <si>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</si>
  <si>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</si>
  <si>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</si>
  <si>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</si>
  <si>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</si>
  <si>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</si>
  <si>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</si>
  <si>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</si>
  <si>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</si>
  <si>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</si>
  <si>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</si>
  <si>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</si>
  <si>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</si>
  <si>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</si>
  <si>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</si>
  <si>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</si>
  <si>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</si>
  <si>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</si>
  <si>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</si>
  <si>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</si>
  <si>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</si>
  <si>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</si>
  <si>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</si>
  <si>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</si>
  <si>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</si>
  <si>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</si>
  <si>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</si>
  <si>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</si>
  <si>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</si>
  <si>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</si>
  <si>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</si>
  <si>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</si>
  <si>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</si>
  <si>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</si>
  <si>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</si>
  <si>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</si>
  <si>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</si>
  <si>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</si>
  <si>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</si>
  <si>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</si>
  <si>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</si>
  <si>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</si>
  <si>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</si>
  <si>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</si>
  <si>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</si>
  <si>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</si>
  <si>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</si>
  <si>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</si>
  <si>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</si>
  <si>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</si>
  <si>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</si>
  <si>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</si>
  <si>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</si>
  <si>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</si>
  <si>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</si>
  <si>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</si>
  <si>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</si>
  <si>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</si>
  <si>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</si>
  <si>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</si>
  <si>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</si>
  <si>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</si>
  <si>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</si>
  <si>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</si>
  <si>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</si>
  <si>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</si>
  <si>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</si>
  <si>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</si>
  <si>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</si>
  <si>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</si>
  <si>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</si>
  <si>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</si>
  <si>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</si>
  <si>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</si>
  <si>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</si>
  <si>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</si>
  <si>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</si>
  <si>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</si>
  <si>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</si>
  <si>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</si>
  <si>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</si>
  <si>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</si>
  <si>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</si>
  <si>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</si>
  <si>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</si>
  <si>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</si>
  <si>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</si>
  <si>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</si>
  <si>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</si>
  <si>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</si>
  <si>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</si>
  <si>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</si>
  <si>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</si>
  <si>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</si>
  <si>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</si>
  <si>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</si>
  <si>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</si>
  <si>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</si>
  <si>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</si>
  <si>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</si>
  <si>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</si>
  <si>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</si>
  <si>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</si>
  <si>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</si>
  <si>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</si>
  <si>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</si>
  <si>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</si>
  <si>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</si>
  <si>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</si>
  <si>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</si>
  <si>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</si>
  <si>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</si>
  <si>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</si>
  <si>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</si>
  <si>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</si>
  <si>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</si>
  <si>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</si>
  <si>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</si>
  <si>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</si>
  <si>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</si>
  <si>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</si>
  <si>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</si>
  <si>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</si>
  <si>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</si>
  <si>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</si>
  <si>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</si>
  <si>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</si>
  <si>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</si>
  <si>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</si>
  <si>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</si>
  <si>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</si>
  <si>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</si>
  <si>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</si>
  <si>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</si>
  <si>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</si>
  <si>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</si>
  <si>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</si>
  <si>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</si>
  <si>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</si>
  <si>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</si>
  <si>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</si>
  <si>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</si>
  <si>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</si>
  <si>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</si>
  <si>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</si>
  <si>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</si>
  <si>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</si>
  <si>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</si>
  <si>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</si>
  <si>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</si>
  <si>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</si>
  <si>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</si>
  <si>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</si>
  <si>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</si>
  <si>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</si>
  <si>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</si>
  <si>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</si>
  <si>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</si>
  <si>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</si>
  <si>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</si>
  <si>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</si>
  <si>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</si>
  <si>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</si>
  <si>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</si>
  <si>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</si>
  <si>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</si>
  <si>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</si>
  <si>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</si>
  <si>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</si>
  <si>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</si>
  <si>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</si>
  <si>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</si>
  <si>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</si>
  <si>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</si>
  <si>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</si>
  <si>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</si>
  <si>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</si>
  <si>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</si>
  <si>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</si>
  <si>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</si>
  <si>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</si>
  <si>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</si>
  <si>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</si>
  <si>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</si>
  <si>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</si>
  <si>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</si>
  <si>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</si>
  <si>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</si>
  <si>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</si>
  <si>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</si>
  <si>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</si>
  <si>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</si>
  <si>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</si>
  <si>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</si>
  <si>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</si>
  <si>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</si>
  <si>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</si>
  <si>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</si>
  <si>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</si>
  <si>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</si>
  <si>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</si>
  <si>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</si>
  <si>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</si>
  <si>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</si>
  <si>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</si>
  <si>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</si>
  <si>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</si>
  <si>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</si>
  <si>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</si>
  <si>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</si>
  <si>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</si>
  <si>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</si>
  <si>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</si>
  <si>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</si>
  <si>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</si>
  <si>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</si>
  <si>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</si>
  <si>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</si>
  <si>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</si>
  <si>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</si>
  <si>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</si>
  <si>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</si>
  <si>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</si>
  <si>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</si>
  <si>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</si>
  <si>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</si>
  <si>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</si>
  <si>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</si>
  <si>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</si>
  <si>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</si>
  <si>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</si>
  <si>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</si>
  <si>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</si>
  <si>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</si>
  <si>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</si>
  <si>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</si>
  <si>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</si>
  <si>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</si>
  <si>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</si>
  <si>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</si>
  <si>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</si>
  <si>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</si>
  <si>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</si>
  <si>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</si>
  <si>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</si>
  <si>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</si>
  <si>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</si>
  <si>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</si>
  <si>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</si>
  <si>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</si>
  <si>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</si>
  <si>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</si>
  <si>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</si>
  <si>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</si>
  <si>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</si>
  <si>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</si>
  <si>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</si>
  <si>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</si>
  <si>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</si>
  <si>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</si>
  <si>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</si>
  <si>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</si>
  <si>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</si>
  <si>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</si>
  <si>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</si>
  <si>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</si>
  <si>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</si>
  <si>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</si>
  <si>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</si>
  <si>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</si>
  <si>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</si>
  <si>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</si>
  <si>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</si>
  <si>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</si>
  <si>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</si>
  <si>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</si>
  <si>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</si>
  <si>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</si>
  <si>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</si>
  <si>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</si>
  <si>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</si>
  <si>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</si>
  <si>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</si>
  <si>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</si>
  <si>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</si>
  <si>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</si>
  <si>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</si>
  <si>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</si>
  <si>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</si>
  <si>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</si>
  <si>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</si>
  <si>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</si>
  <si>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</si>
  <si>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</si>
  <si>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</si>
  <si>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</si>
  <si>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</si>
  <si>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</si>
  <si>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</si>
  <si>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</si>
  <si>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</si>
  <si>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</si>
  <si>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</si>
  <si>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</si>
  <si>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</si>
  <si>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</si>
  <si>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</si>
  <si>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</si>
  <si>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</si>
  <si>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</si>
  <si>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</si>
  <si>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</si>
  <si>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</si>
  <si>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</si>
  <si>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</si>
  <si>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</si>
  <si>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</si>
  <si>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</si>
  <si>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</si>
  <si>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</si>
  <si>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</si>
  <si>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</si>
  <si>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</si>
  <si>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</si>
  <si>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</si>
  <si>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</si>
  <si>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</si>
  <si>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</si>
  <si>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</si>
  <si>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</si>
  <si>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</si>
  <si>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</si>
  <si>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</si>
  <si>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</si>
  <si>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</si>
  <si>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</si>
  <si>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</si>
  <si>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</si>
  <si>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</si>
  <si>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</si>
  <si>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</si>
  <si>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</si>
  <si>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</si>
  <si>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</si>
  <si>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</si>
  <si>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</si>
  <si>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</si>
  <si>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</si>
  <si>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</si>
  <si>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</si>
  <si>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</si>
  <si>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</si>
  <si>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</si>
  <si>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</si>
  <si>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</si>
  <si>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</si>
  <si>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</si>
  <si>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</si>
  <si>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</si>
  <si>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</si>
  <si>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</si>
  <si>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</si>
  <si>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</si>
  <si>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</si>
  <si>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</si>
  <si>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</si>
  <si>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</si>
  <si>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</si>
  <si>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</si>
  <si>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</si>
  <si>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</si>
  <si>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</si>
  <si>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</si>
  <si>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</si>
  <si>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</si>
  <si>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</si>
  <si>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</si>
  <si>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</si>
  <si>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</si>
  <si>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</si>
  <si>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</si>
  <si>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</si>
  <si>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</si>
  <si>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</si>
  <si>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</si>
  <si>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</si>
  <si>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</si>
  <si>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</si>
  <si>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</si>
  <si>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</si>
  <si>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</si>
  <si>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</si>
  <si>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</si>
  <si>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</si>
  <si>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</si>
  <si>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</si>
  <si>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</si>
  <si>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</si>
  <si>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</si>
  <si>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</si>
  <si>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</si>
  <si>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</si>
  <si>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</si>
  <si>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</si>
  <si>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</si>
  <si>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</si>
  <si>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</si>
  <si>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</si>
  <si>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</si>
  <si>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</si>
  <si>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</si>
  <si>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</si>
  <si>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</si>
  <si>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</si>
  <si>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</si>
  <si>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</si>
  <si>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</si>
  <si>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</si>
  <si>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</si>
  <si>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</si>
  <si>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</si>
  <si>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</si>
  <si>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</si>
  <si>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</si>
  <si>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</si>
  <si>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</si>
  <si>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</si>
  <si>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</si>
  <si>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</si>
  <si>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</si>
  <si>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</si>
  <si>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</si>
  <si>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</si>
  <si>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</si>
  <si>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</si>
  <si>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</si>
  <si>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</si>
  <si>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</si>
  <si>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</si>
  <si>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</si>
  <si>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</si>
  <si>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</si>
  <si>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</si>
  <si>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</si>
  <si>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</si>
  <si>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</si>
  <si>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</si>
  <si>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</si>
  <si>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</si>
  <si>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</si>
  <si>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</si>
  <si>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</si>
  <si>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</si>
  <si>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</si>
  <si>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</si>
  <si>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</si>
  <si>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</si>
  <si>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</si>
  <si>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</si>
  <si>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</si>
  <si>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</si>
  <si>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</si>
  <si>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</si>
  <si>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</si>
  <si>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</si>
  <si>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</si>
  <si>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</si>
  <si>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</si>
  <si>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</si>
  <si>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</si>
  <si>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</si>
  <si>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</si>
  <si>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</si>
  <si>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</si>
  <si>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</si>
  <si>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</si>
  <si>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</si>
  <si>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</si>
  <si>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</si>
  <si>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</si>
  <si>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</si>
  <si>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</si>
  <si>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</si>
  <si>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</si>
  <si>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</si>
  <si>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</si>
  <si>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</si>
  <si>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</si>
  <si>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</si>
  <si>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</si>
  <si>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</si>
  <si>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</si>
  <si>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</si>
  <si>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</si>
  <si>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</si>
  <si>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</si>
  <si>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</si>
  <si>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</si>
  <si>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</si>
  <si>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</si>
  <si>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</si>
  <si>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</si>
  <si>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</si>
  <si>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</si>
  <si>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</si>
  <si>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</si>
  <si>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</si>
  <si>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</si>
  <si>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</si>
  <si>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</si>
  <si>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</si>
  <si>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</si>
  <si>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</si>
  <si>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</si>
  <si>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</si>
  <si>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</si>
  <si>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</si>
  <si>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</si>
  <si>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</si>
  <si>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</si>
  <si>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</si>
  <si>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</si>
  <si>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</si>
  <si>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</si>
  <si>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</si>
  <si>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</si>
  <si>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</si>
  <si>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</si>
  <si>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</si>
  <si>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</si>
  <si>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</si>
  <si>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</si>
  <si>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</si>
  <si>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</si>
  <si>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</si>
  <si>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</si>
  <si>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</si>
  <si>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</si>
  <si>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</si>
  <si>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</si>
  <si>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</si>
  <si>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</si>
  <si>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</si>
  <si>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</si>
  <si>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</si>
  <si>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</si>
  <si>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</si>
  <si>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</si>
  <si>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</si>
  <si>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</si>
  <si>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</si>
  <si>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</si>
  <si>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</si>
  <si>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</si>
  <si>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</si>
  <si>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</si>
  <si>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</si>
  <si>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</si>
  <si>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</si>
  <si>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</si>
  <si>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</si>
  <si>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</si>
  <si>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</si>
  <si>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</si>
  <si>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</si>
  <si>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</si>
  <si>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</si>
  <si>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</si>
  <si>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</si>
  <si>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</si>
  <si>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</si>
  <si>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</si>
  <si>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</si>
  <si>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</si>
  <si>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</si>
  <si>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</si>
  <si>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</si>
  <si>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</si>
  <si>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</si>
  <si>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</si>
  <si>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</si>
  <si>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</si>
  <si>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</si>
  <si>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</si>
  <si>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</si>
  <si>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</si>
  <si>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</si>
  <si>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</si>
  <si>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</si>
  <si>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</si>
  <si>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</si>
  <si>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</si>
  <si>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</si>
  <si>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</si>
  <si>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</si>
  <si>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</si>
  <si>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</si>
  <si>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</si>
  <si>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</si>
  <si>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</si>
  <si>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</si>
  <si>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</si>
  <si>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</si>
  <si>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</si>
  <si>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</si>
  <si>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</si>
  <si>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</si>
  <si>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</si>
  <si>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</si>
  <si>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</si>
  <si>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</si>
  <si>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</si>
  <si>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</si>
  <si>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</si>
  <si>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</si>
  <si>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</si>
  <si>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</si>
  <si>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</si>
  <si>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</si>
  <si>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</si>
  <si>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</si>
  <si>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</si>
  <si>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</si>
  <si>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</si>
  <si>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</si>
  <si>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</si>
  <si>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</si>
  <si>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</si>
  <si>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</si>
  <si>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</si>
  <si>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</si>
  <si>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</si>
  <si>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</si>
  <si>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</si>
  <si>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</si>
  <si>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</si>
  <si>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</si>
  <si>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</si>
  <si>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</si>
  <si>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</si>
  <si>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</si>
  <si>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</si>
  <si>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</si>
  <si>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</si>
  <si>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</si>
  <si>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</si>
  <si>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</si>
  <si>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</si>
  <si>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</si>
  <si>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</si>
  <si>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</si>
  <si>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</si>
  <si>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</si>
  <si>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</si>
  <si>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</si>
  <si>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</si>
  <si>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</si>
  <si>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</si>
  <si>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</si>
  <si>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</si>
  <si>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</si>
  <si>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</si>
  <si>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</si>
  <si>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</si>
  <si>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</si>
  <si>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</si>
  <si>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</si>
  <si>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</si>
  <si>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</si>
  <si>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</si>
  <si>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</si>
  <si>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</si>
  <si>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</si>
  <si>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</si>
  <si>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</si>
  <si>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</si>
  <si>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</si>
  <si>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</si>
  <si>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</si>
  <si>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</si>
  <si>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</si>
  <si>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</si>
  <si>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</si>
  <si>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</si>
  <si>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</si>
  <si>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</si>
  <si>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</si>
  <si>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</si>
  <si>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</si>
  <si>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</si>
  <si>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</si>
  <si>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</si>
  <si>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</si>
  <si>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</si>
  <si>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</si>
  <si>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</si>
  <si>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</si>
  <si>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</si>
  <si>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</si>
  <si>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</si>
  <si>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</si>
  <si>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</si>
  <si>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</si>
  <si>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</si>
  <si>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</si>
  <si>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</si>
  <si>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</si>
  <si>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</si>
  <si>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</si>
  <si>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</si>
  <si>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</si>
  <si>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</si>
  <si>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</si>
  <si>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</si>
  <si>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</si>
  <si>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</si>
  <si>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</si>
  <si>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</si>
  <si>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</si>
  <si>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</si>
  <si>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</si>
  <si>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</si>
  <si>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</si>
  <si>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</si>
  <si>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</si>
  <si>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</si>
  <si>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</si>
  <si>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</si>
  <si>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</si>
  <si>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</si>
  <si>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</si>
  <si>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</si>
  <si>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</si>
  <si>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</si>
  <si>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</si>
  <si>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</si>
  <si>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</si>
  <si>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</si>
  <si>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</si>
  <si>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</si>
  <si>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</si>
  <si>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</si>
  <si>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</si>
  <si>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</si>
  <si>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</si>
  <si>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</si>
  <si>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</si>
  <si>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</si>
  <si>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</si>
  <si>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</si>
  <si>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</si>
  <si>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</si>
  <si>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</si>
  <si>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</si>
  <si>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</si>
  <si>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</si>
  <si>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</si>
  <si>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</si>
  <si>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</si>
  <si>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</si>
  <si>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</si>
  <si>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</si>
  <si>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</si>
  <si>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</si>
  <si>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</si>
  <si>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</si>
  <si>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</si>
  <si>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</si>
  <si>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</si>
  <si>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</si>
  <si>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</si>
  <si>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</si>
  <si>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</si>
  <si>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</si>
  <si>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</si>
  <si>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</si>
  <si>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</si>
  <si>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</si>
  <si>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</si>
  <si>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</si>
  <si>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</si>
  <si>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</si>
  <si>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</si>
  <si>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</si>
  <si>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</si>
  <si>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</si>
  <si>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</si>
  <si>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</si>
  <si>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</si>
  <si>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</si>
  <si>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</si>
  <si>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</si>
  <si>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</si>
  <si>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</si>
  <si>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</si>
  <si>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</si>
  <si>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</si>
  <si>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</si>
  <si>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</si>
  <si>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</si>
  <si>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</si>
  <si>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</si>
  <si>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</si>
  <si>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</si>
  <si>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</si>
  <si>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</si>
  <si>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</si>
  <si>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</si>
  <si>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</si>
  <si>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</si>
  <si>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</si>
  <si>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</si>
  <si>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</si>
  <si>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</si>
  <si>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</si>
  <si>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</si>
  <si>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</si>
  <si>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</si>
  <si>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</si>
  <si>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</si>
  <si>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</si>
  <si>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</si>
  <si>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</si>
  <si>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</si>
  <si>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</si>
  <si>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</si>
  <si>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</si>
  <si>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</si>
  <si>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</si>
  <si>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</si>
  <si>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</si>
  <si>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</si>
  <si>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</si>
  <si>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</si>
  <si>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</si>
  <si>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</si>
  <si>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</si>
  <si>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</si>
  <si>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</si>
  <si>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</si>
  <si>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</si>
  <si>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</si>
  <si>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</si>
  <si>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</si>
  <si>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</si>
  <si>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</si>
  <si>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</si>
  <si>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</si>
  <si>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</si>
  <si>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</si>
  <si>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</si>
  <si>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</si>
  <si>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</si>
  <si>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</si>
  <si>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</si>
  <si>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</si>
  <si>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</si>
  <si>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</si>
  <si>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</si>
  <si>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</si>
  <si>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</si>
  <si>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</si>
  <si>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</si>
  <si>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</si>
  <si>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</si>
  <si>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</si>
  <si>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</si>
  <si>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</si>
  <si>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</si>
  <si>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</si>
  <si>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</si>
  <si>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</si>
  <si>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</si>
  <si>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</si>
  <si>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</si>
  <si>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</si>
  <si>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</si>
  <si>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</si>
  <si>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</si>
  <si>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</si>
  <si>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</si>
  <si>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</si>
  <si>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</si>
  <si>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</si>
  <si>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</si>
  <si>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</si>
  <si>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</si>
  <si>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</si>
  <si>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</si>
  <si>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</si>
  <si>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</si>
  <si>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</si>
  <si>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</si>
  <si>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</si>
  <si>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</si>
  <si>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</si>
  <si>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</si>
  <si>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</si>
  <si>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</si>
  <si>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</si>
  <si>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</si>
  <si>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</si>
  <si>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</si>
  <si>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</si>
  <si>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</si>
  <si>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</si>
  <si>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</si>
  <si>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</si>
  <si>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</si>
  <si>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</si>
  <si>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</si>
  <si>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</si>
  <si>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</si>
  <si>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</si>
  <si>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</si>
  <si>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</si>
  <si>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</si>
  <si>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</si>
  <si>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</si>
  <si>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</si>
  <si>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</si>
  <si>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</si>
  <si>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</si>
  <si>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</si>
  <si>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</si>
  <si>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</si>
  <si>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</si>
  <si>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</si>
  <si>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</si>
  <si>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</si>
  <si>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</si>
  <si>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</si>
  <si>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</si>
  <si>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</si>
  <si>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</si>
  <si>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</si>
  <si>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</si>
  <si>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</si>
  <si>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</si>
  <si>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</si>
  <si>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</si>
  <si>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</si>
  <si>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</si>
  <si>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</si>
  <si>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</si>
  <si>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</si>
  <si>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</si>
  <si>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</si>
  <si>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</si>
  <si>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</si>
  <si>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</si>
  <si>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</si>
  <si>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</si>
  <si>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</si>
  <si>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</si>
  <si>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</si>
  <si>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</si>
  <si>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</si>
  <si>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</si>
  <si>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</si>
  <si>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</si>
  <si>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</si>
  <si>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</si>
  <si>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</si>
  <si>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</si>
  <si>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</si>
  <si>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</si>
  <si>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</si>
  <si>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</si>
  <si>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</si>
  <si>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</si>
  <si>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</si>
  <si>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</si>
  <si>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</si>
  <si>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</si>
  <si>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</si>
  <si>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</si>
  <si>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</si>
  <si>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</si>
  <si>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</si>
  <si>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</si>
  <si>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</si>
  <si>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</si>
  <si>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</si>
  <si>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</si>
  <si>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</si>
  <si>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</si>
  <si>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</si>
  <si>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</si>
  <si>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</si>
  <si>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</si>
  <si>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</si>
  <si>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</si>
  <si>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</si>
  <si>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</si>
  <si>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</si>
  <si>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</si>
  <si>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</si>
  <si>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</si>
  <si>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</si>
  <si>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</si>
  <si>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</si>
  <si>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</si>
  <si>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</si>
  <si>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</si>
  <si>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</si>
  <si>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</si>
  <si>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</si>
  <si>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</si>
  <si>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</si>
  <si>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</si>
  <si>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</si>
  <si>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</si>
  <si>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</si>
  <si>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</si>
  <si>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</si>
  <si>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</si>
  <si>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</si>
  <si>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</si>
  <si>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</si>
  <si>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</si>
  <si>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</si>
  <si>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</si>
  <si>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</si>
  <si>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</si>
  <si>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</si>
  <si>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</si>
  <si>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</si>
  <si>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</si>
  <si>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</si>
  <si>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</si>
  <si>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</si>
  <si>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</si>
  <si>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</si>
  <si>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</si>
  <si>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</si>
  <si>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</si>
  <si>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</si>
  <si>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</si>
  <si>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</si>
  <si>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</si>
  <si>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</si>
  <si>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</si>
  <si>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</si>
  <si>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</si>
  <si>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</si>
  <si>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</si>
  <si>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</si>
  <si>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</si>
  <si>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</si>
  <si>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</si>
  <si>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</si>
  <si>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</si>
  <si>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</si>
  <si>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</si>
  <si>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</si>
  <si>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</si>
  <si>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</si>
  <si>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</si>
  <si>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</si>
  <si>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</si>
  <si>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</si>
  <si>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</si>
  <si>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</si>
  <si>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</si>
  <si>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</si>
  <si>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</si>
  <si>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</si>
  <si>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</si>
  <si>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</si>
  <si>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</si>
  <si>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</si>
  <si>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</si>
  <si>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</si>
  <si>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</si>
  <si>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</si>
  <si>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</si>
  <si>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</si>
  <si>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</si>
  <si>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</si>
  <si>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</si>
  <si>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</si>
  <si>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</si>
  <si>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</si>
  <si>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</si>
  <si>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</si>
  <si>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</si>
  <si>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</si>
  <si>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</si>
  <si>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</si>
  <si>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</si>
  <si>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</si>
  <si>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</si>
  <si>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</si>
  <si>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</si>
  <si>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</si>
  <si>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</si>
  <si>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</si>
  <si>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</si>
  <si>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</si>
  <si>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</si>
  <si>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</si>
  <si>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</si>
  <si>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</si>
  <si>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</si>
  <si>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</si>
  <si>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</si>
  <si>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</si>
  <si>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</si>
  <si>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</si>
  <si>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</si>
  <si>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</si>
  <si>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</si>
  <si>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</si>
  <si>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</si>
  <si>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</si>
  <si>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</si>
  <si>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</si>
  <si>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</si>
  <si>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</si>
  <si>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</si>
  <si>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</si>
  <si>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</si>
  <si>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</si>
  <si>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</si>
  <si>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</si>
  <si>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</si>
  <si>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</si>
  <si>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</si>
  <si>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</si>
  <si>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</si>
  <si>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</si>
  <si>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</si>
  <si>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</si>
  <si>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</si>
  <si>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</si>
  <si>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</si>
  <si>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</si>
  <si>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</si>
  <si>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</si>
  <si>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</si>
  <si>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</si>
  <si>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</si>
  <si>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</si>
  <si>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</si>
  <si>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</si>
  <si>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</si>
  <si>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</si>
  <si>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</si>
  <si>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</si>
  <si>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</si>
  <si>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</si>
  <si>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</si>
  <si>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</si>
  <si>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</si>
  <si>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</si>
  <si>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</si>
  <si>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</si>
  <si>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</si>
  <si>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</si>
  <si>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</si>
  <si>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</si>
  <si>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</si>
  <si>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</si>
  <si>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</si>
  <si>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</si>
  <si>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</si>
  <si>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</si>
  <si>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</si>
  <si>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</si>
  <si>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</si>
  <si>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</si>
  <si>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</si>
  <si>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</si>
  <si>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</si>
  <si>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</si>
  <si>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</si>
  <si>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</si>
  <si>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</si>
  <si>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</si>
  <si>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</si>
  <si>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</si>
  <si>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</si>
  <si>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</si>
  <si>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</si>
  <si>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</si>
  <si>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</si>
  <si>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</si>
  <si>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</si>
  <si>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</si>
  <si>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</si>
  <si>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</si>
  <si>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</si>
  <si>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</si>
  <si>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</si>
  <si>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</si>
  <si>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</si>
  <si>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</si>
  <si>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</si>
  <si>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</si>
  <si>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</si>
  <si>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</si>
  <si>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</si>
  <si>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</si>
  <si>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</si>
  <si>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</si>
  <si>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</si>
  <si>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</si>
  <si>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</si>
  <si>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</si>
  <si>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</si>
  <si>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</si>
  <si>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</si>
  <si>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</si>
  <si>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</si>
  <si>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</si>
  <si>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</si>
  <si>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</si>
  <si>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</si>
  <si>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</si>
  <si>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</si>
  <si>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</si>
  <si>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</si>
  <si>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</si>
  <si>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</si>
  <si>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</si>
  <si>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</si>
  <si>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</si>
  <si>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</si>
  <si>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</si>
  <si>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</si>
  <si>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</si>
  <si>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</si>
  <si>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</si>
  <si>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</si>
  <si>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</si>
  <si>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</si>
  <si>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</si>
  <si>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</si>
  <si>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</si>
  <si>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</si>
  <si>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</si>
  <si>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</si>
  <si>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</si>
  <si>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</si>
  <si>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</si>
  <si>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</si>
  <si>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</si>
  <si>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</si>
  <si>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</si>
  <si>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</si>
  <si>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</si>
  <si>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</si>
  <si>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</si>
  <si>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</si>
  <si>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</si>
  <si>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</si>
  <si>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</si>
  <si>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</si>
  <si>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</si>
  <si>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</si>
  <si>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</si>
  <si>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</si>
  <si>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</si>
  <si>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</si>
  <si>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</si>
  <si>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</si>
  <si>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</si>
  <si>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</si>
  <si>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</si>
  <si>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</si>
  <si>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</si>
  <si>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</si>
  <si>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</si>
  <si>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</si>
  <si>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</si>
  <si>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</si>
  <si>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</si>
  <si>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</si>
  <si>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</si>
  <si>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</si>
  <si>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</si>
  <si>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</si>
  <si>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</si>
  <si>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</si>
  <si>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</si>
  <si>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</si>
  <si>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</si>
  <si>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</si>
  <si>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</si>
  <si>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</si>
  <si>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</si>
  <si>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</si>
  <si>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</si>
  <si>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</si>
  <si>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</si>
  <si>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</si>
  <si>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</si>
  <si>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</si>
  <si>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</si>
  <si>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</si>
  <si>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</si>
  <si>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</si>
  <si>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</si>
  <si>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</si>
  <si>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</si>
  <si>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</si>
  <si>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</si>
  <si>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</si>
  <si>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</si>
  <si>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</si>
  <si>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</si>
  <si>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</si>
  <si>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</si>
  <si>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</si>
  <si>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</si>
  <si>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</si>
  <si>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</si>
  <si>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</si>
  <si>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</si>
  <si>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</si>
  <si>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</si>
  <si>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</si>
  <si>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</si>
  <si>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</si>
  <si>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</si>
  <si>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</si>
  <si>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</si>
  <si>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</si>
  <si>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</si>
  <si>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</si>
  <si>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</si>
  <si>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</si>
  <si>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</si>
  <si>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</si>
  <si>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</si>
  <si>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</si>
  <si>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</si>
  <si>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</si>
  <si>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</si>
  <si>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</si>
  <si>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</si>
  <si>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</si>
  <si>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</si>
  <si>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</si>
  <si>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</si>
  <si>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</si>
  <si>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</si>
  <si>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</si>
  <si>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</si>
  <si>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</si>
  <si>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</si>
  <si>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</si>
  <si>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</si>
  <si>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</si>
  <si>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</si>
  <si>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</si>
  <si>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</si>
  <si>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</si>
  <si>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</si>
  <si>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</si>
  <si>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</si>
  <si>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</si>
  <si>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</si>
  <si>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</si>
  <si>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</si>
  <si>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</si>
  <si>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</si>
  <si>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</si>
  <si>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</si>
  <si>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</si>
  <si>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</si>
  <si>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</si>
  <si>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</si>
  <si>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</si>
  <si>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</si>
  <si>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</si>
  <si>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</si>
  <si>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</si>
  <si>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</si>
  <si>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</si>
  <si>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</si>
  <si>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</si>
  <si>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</si>
  <si>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</si>
  <si>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</si>
  <si>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</si>
  <si>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</si>
  <si>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</si>
  <si>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</si>
  <si>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</si>
  <si>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</si>
  <si>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</si>
  <si>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</si>
  <si>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</si>
  <si>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</si>
  <si>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</si>
  <si>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</si>
  <si>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</si>
  <si>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</si>
  <si>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</si>
  <si>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</si>
  <si>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</si>
  <si>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</si>
  <si>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</si>
  <si>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</si>
  <si>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</si>
  <si>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</si>
  <si>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</si>
  <si>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</si>
  <si>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</si>
  <si>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</si>
  <si>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</si>
  <si>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</si>
  <si>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</si>
  <si>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</si>
  <si>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</si>
  <si>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</si>
  <si>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</si>
  <si>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</si>
  <si>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</si>
  <si>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</si>
  <si>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</si>
  <si>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</si>
  <si>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</si>
  <si>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</si>
  <si>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</si>
  <si>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</si>
  <si>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</si>
  <si>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</si>
  <si>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</si>
  <si>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</si>
  <si>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</si>
  <si>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</si>
  <si>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</si>
  <si>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</si>
  <si>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</si>
  <si>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</si>
  <si>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</si>
  <si>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</si>
  <si>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</si>
  <si>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</si>
  <si>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</si>
  <si>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</si>
  <si>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</si>
  <si>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</si>
  <si>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</si>
  <si>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</si>
  <si>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</si>
  <si>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</si>
  <si>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</si>
  <si>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</si>
  <si>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</si>
  <si>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</si>
  <si>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</si>
  <si>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</si>
  <si>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</si>
  <si>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</si>
  <si>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</si>
  <si>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</si>
  <si>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</si>
  <si>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</si>
  <si>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</si>
  <si>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</si>
  <si>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</si>
  <si>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</si>
  <si>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</si>
  <si>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</si>
  <si>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</si>
  <si>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</si>
  <si>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</si>
  <si>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</si>
  <si>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</si>
  <si>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</si>
  <si>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</si>
  <si>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</si>
  <si>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</si>
  <si>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</si>
  <si>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</si>
  <si>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</si>
  <si>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</si>
  <si>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</si>
  <si>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</si>
  <si>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</si>
  <si>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</si>
  <si>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</si>
  <si>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</si>
  <si>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</si>
  <si>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</si>
  <si>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</si>
  <si>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</si>
  <si>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</si>
  <si>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</si>
  <si>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</si>
  <si>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</si>
  <si>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</si>
  <si>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</si>
  <si>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</si>
  <si>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</si>
  <si>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</si>
  <si>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</si>
  <si>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</si>
  <si>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</si>
  <si>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</si>
  <si>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</si>
  <si>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</si>
  <si>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</si>
  <si>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</si>
  <si>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</si>
  <si>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</si>
  <si>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</si>
  <si>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</si>
  <si>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</si>
  <si>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</si>
  <si>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</si>
  <si>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</si>
  <si>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</si>
  <si>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</si>
  <si>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</si>
  <si>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</si>
  <si>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</si>
  <si>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</si>
  <si>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</si>
  <si>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</si>
  <si>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</si>
  <si>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</si>
  <si>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</si>
  <si>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</si>
  <si>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</si>
  <si>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</si>
  <si>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</si>
  <si>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</si>
  <si>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</si>
  <si>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</si>
  <si>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</si>
  <si>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</si>
  <si>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</si>
  <si>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</si>
  <si>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</si>
  <si>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</si>
  <si>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</si>
  <si>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</si>
  <si>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</si>
  <si>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</si>
  <si>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</si>
  <si>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</si>
  <si>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</si>
  <si>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</si>
  <si>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</si>
  <si>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</si>
  <si>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</si>
  <si>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</si>
  <si>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</si>
  <si>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</si>
  <si>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</si>
  <si>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</si>
  <si>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</si>
  <si>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</si>
  <si>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</si>
  <si>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</si>
  <si>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</si>
  <si>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</si>
  <si>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</si>
  <si>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</si>
  <si>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</si>
  <si>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</si>
  <si>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</si>
  <si>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</si>
  <si>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</si>
  <si>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</si>
  <si>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</si>
  <si>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</si>
  <si>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</si>
  <si>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</si>
  <si>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</si>
  <si>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</si>
  <si>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</si>
  <si>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</si>
  <si>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</si>
  <si>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</si>
  <si>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</si>
  <si>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</si>
  <si>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</si>
  <si>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</si>
  <si>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</si>
  <si>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</si>
  <si>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</si>
  <si>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</si>
  <si>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</si>
  <si>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</si>
  <si>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</si>
  <si>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</si>
  <si>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</si>
  <si>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</si>
  <si>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</si>
  <si>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</si>
  <si>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</si>
  <si>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</si>
  <si>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</si>
  <si>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</si>
  <si>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</si>
  <si>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</si>
  <si>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</si>
  <si>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</si>
  <si>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</si>
  <si>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</si>
  <si>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</si>
  <si>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</si>
  <si>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</si>
  <si>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</si>
  <si>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</si>
  <si>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</si>
  <si>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</si>
  <si>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</si>
  <si>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</si>
  <si>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</si>
  <si>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</si>
  <si>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</si>
  <si>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</si>
  <si>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</si>
  <si>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</si>
  <si>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</si>
  <si>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</si>
  <si>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</si>
  <si>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</si>
  <si>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</si>
  <si>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</si>
  <si>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</si>
  <si>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</si>
  <si>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</si>
  <si>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</si>
  <si>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</si>
  <si>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</si>
  <si>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</si>
  <si>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</si>
  <si>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</si>
  <si>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</si>
  <si>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</si>
  <si>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</si>
  <si>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</si>
  <si>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</si>
  <si>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</si>
  <si>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</si>
  <si>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</si>
  <si>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</si>
  <si>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</si>
  <si>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</si>
  <si>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</si>
  <si>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</si>
  <si>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</si>
  <si>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</si>
  <si>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</si>
  <si>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</si>
  <si>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</si>
  <si>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</si>
  <si>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</si>
  <si>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</si>
  <si>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</si>
  <si>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</si>
  <si>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</si>
  <si>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</si>
  <si>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</si>
  <si>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</si>
  <si>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</si>
  <si>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</si>
  <si>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</si>
  <si>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</si>
  <si>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</si>
  <si>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</si>
  <si>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</si>
  <si>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</si>
  <si>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</si>
  <si>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</si>
  <si>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</si>
  <si>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</si>
  <si>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</si>
  <si>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</si>
  <si>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</si>
  <si>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</si>
  <si>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</si>
  <si>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</si>
  <si>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</si>
  <si>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</si>
  <si>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</si>
  <si>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</si>
  <si>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</si>
  <si>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</si>
  <si>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</si>
  <si>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</si>
  <si>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</si>
  <si>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</si>
  <si>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</si>
  <si>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</si>
  <si>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</si>
  <si>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</si>
  <si>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</si>
  <si>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</si>
  <si>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</si>
  <si>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</si>
  <si>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</si>
  <si>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</si>
  <si>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</si>
  <si>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</si>
  <si>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</si>
  <si>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</si>
  <si>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</si>
  <si>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</si>
  <si>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</si>
  <si>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</si>
  <si>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</si>
  <si>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</si>
  <si>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</si>
  <si>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</si>
  <si>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</si>
  <si>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</si>
  <si>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</si>
  <si>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</si>
  <si>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</si>
  <si>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</si>
  <si>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</si>
  <si>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</si>
  <si>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</si>
  <si>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</si>
  <si>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</si>
  <si>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</si>
  <si>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</si>
  <si>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</si>
  <si>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</si>
  <si>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</si>
  <si>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</si>
  <si>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</si>
  <si>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</si>
  <si>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</si>
  <si>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</si>
  <si>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</si>
  <si>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</si>
  <si>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</si>
  <si>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</si>
  <si>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</si>
  <si>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</si>
  <si>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</si>
  <si>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</si>
  <si>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</si>
  <si>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</si>
  <si>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</si>
  <si>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</si>
  <si>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</si>
  <si>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</si>
  <si>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</si>
  <si>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</si>
  <si>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</si>
  <si>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</si>
  <si>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</si>
  <si>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</si>
  <si>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</si>
  <si>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</si>
  <si>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</si>
  <si>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</si>
  <si>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</si>
  <si>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</si>
  <si>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</si>
  <si>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</si>
  <si>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</si>
  <si>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</si>
  <si>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</si>
  <si>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</si>
  <si>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</si>
  <si>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</si>
  <si>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</si>
  <si>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</si>
  <si>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</si>
  <si>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</si>
  <si>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</si>
  <si>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</si>
  <si>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</si>
  <si>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</si>
  <si>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</si>
  <si>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</si>
  <si>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</si>
  <si>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</si>
  <si>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</si>
  <si>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</si>
  <si>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</si>
  <si>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</si>
  <si>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</si>
  <si>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</si>
  <si>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</si>
  <si>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</si>
  <si>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</si>
  <si>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</si>
  <si>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</si>
  <si>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</si>
  <si>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</si>
  <si>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</si>
  <si>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</si>
  <si>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</si>
  <si>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</si>
  <si>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</si>
  <si>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</si>
  <si>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</si>
  <si>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</si>
  <si>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</si>
  <si>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</si>
  <si>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</si>
  <si>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</si>
  <si>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</si>
  <si>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</si>
  <si>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</si>
  <si>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</si>
  <si>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</si>
  <si>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</si>
  <si>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</si>
  <si>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</si>
  <si>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</si>
  <si>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</si>
  <si>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</si>
  <si>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</si>
  <si>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</si>
  <si>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</si>
  <si>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</si>
  <si>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</si>
  <si>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</si>
  <si>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</si>
  <si>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</si>
  <si>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</si>
  <si>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</si>
  <si>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</si>
  <si>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</si>
  <si>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</si>
  <si>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</si>
  <si>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</si>
  <si>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</si>
  <si>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</si>
  <si>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</si>
  <si>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</si>
  <si>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</si>
  <si>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</si>
  <si>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</si>
  <si>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</si>
  <si>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</si>
  <si>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</si>
  <si>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</si>
  <si>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</si>
  <si>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</si>
  <si>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</si>
  <si>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</si>
  <si>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</si>
  <si>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</si>
  <si>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</si>
  <si>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</si>
  <si>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</si>
  <si>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</si>
  <si>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</si>
  <si>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</si>
  <si>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</si>
  <si>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</si>
  <si>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</si>
  <si>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</si>
  <si>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</si>
  <si>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</si>
  <si>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</si>
  <si>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</si>
  <si>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</si>
  <si>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</si>
  <si>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</si>
  <si>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</si>
  <si>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</si>
  <si>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</si>
  <si>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</si>
  <si>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</si>
  <si>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</si>
  <si>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</si>
  <si>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</si>
  <si>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</si>
  <si>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</si>
  <si>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</si>
  <si>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</si>
  <si>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</si>
  <si>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</si>
  <si>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</si>
  <si>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</si>
  <si>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</si>
  <si>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</si>
  <si>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</si>
  <si>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</si>
  <si>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</si>
  <si>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</si>
  <si>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</si>
  <si>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</si>
  <si>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</si>
  <si>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</si>
  <si>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</si>
  <si>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</si>
  <si>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</si>
  <si>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</si>
  <si>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</si>
  <si>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</si>
  <si>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</si>
  <si>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</si>
  <si>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</si>
  <si>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</si>
  <si>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</si>
  <si>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</si>
  <si>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</si>
  <si>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</si>
  <si>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</si>
  <si>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</si>
  <si>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</si>
  <si>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</si>
  <si>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</si>
  <si>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</si>
  <si>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</si>
  <si>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</si>
  <si>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</si>
  <si>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</si>
  <si>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</si>
  <si>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</si>
  <si>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</si>
  <si>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</si>
  <si>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</si>
  <si>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</si>
  <si>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</si>
  <si>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</si>
  <si>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</si>
  <si>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</si>
  <si>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</si>
  <si>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</si>
  <si>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</si>
  <si>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</si>
  <si>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</si>
  <si>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</si>
  <si>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</si>
  <si>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</si>
  <si>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</si>
  <si>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</si>
  <si>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</si>
  <si>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</si>
  <si>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</si>
  <si>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</si>
  <si>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</si>
  <si>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</si>
  <si>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</si>
  <si>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</si>
  <si>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</si>
  <si>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</si>
  <si>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</si>
  <si>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</si>
  <si>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</si>
  <si>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</si>
  <si>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</si>
  <si>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</si>
  <si>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</si>
  <si>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</si>
  <si>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</si>
  <si>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</si>
  <si>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</si>
  <si>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</si>
  <si>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</si>
  <si>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</si>
  <si>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</si>
  <si>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</si>
  <si>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</si>
  <si>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</si>
  <si>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</si>
  <si>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</si>
  <si>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</si>
  <si>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</si>
  <si>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</si>
  <si>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</si>
  <si>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</si>
  <si>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</si>
  <si>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</si>
  <si>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</si>
  <si>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</si>
  <si>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</si>
  <si>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</si>
  <si>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</si>
  <si>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</si>
  <si>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</si>
  <si>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</si>
  <si>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</si>
  <si>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</si>
  <si>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</si>
  <si>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</si>
  <si>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</si>
  <si>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</si>
  <si>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</si>
  <si>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</si>
  <si>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</si>
  <si>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</si>
  <si>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</si>
  <si>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</si>
  <si>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</si>
  <si>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</si>
  <si>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</si>
  <si>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</si>
  <si>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</si>
  <si>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</si>
  <si>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</si>
  <si>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</si>
  <si>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</si>
  <si>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</si>
  <si>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</si>
  <si>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</si>
  <si>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</si>
  <si>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</si>
  <si>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</si>
  <si>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</si>
  <si>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</si>
  <si>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</si>
  <si>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</si>
  <si>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</si>
  <si>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</si>
  <si>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</si>
  <si>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</si>
  <si>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</si>
  <si>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</si>
  <si>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</si>
  <si>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</si>
  <si>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</si>
  <si>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</si>
  <si>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</si>
  <si>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</si>
  <si>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</si>
  <si>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</si>
  <si>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</si>
  <si>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</si>
  <si>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</si>
  <si>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</si>
  <si>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</si>
  <si>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</si>
  <si>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</si>
  <si>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</si>
  <si>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</si>
  <si>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</si>
  <si>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</si>
  <si>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</si>
  <si>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</si>
  <si>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</si>
  <si>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</si>
  <si>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</si>
  <si>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</si>
  <si>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</si>
  <si>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</si>
  <si>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</si>
  <si>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</si>
  <si>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</si>
  <si>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</si>
  <si>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</si>
  <si>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</si>
  <si>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</si>
  <si>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</si>
  <si>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</si>
  <si>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</si>
  <si>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</si>
  <si>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</si>
  <si>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</si>
  <si>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</si>
  <si>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</si>
  <si>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</si>
  <si>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</si>
  <si>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</si>
  <si>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</si>
  <si>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</si>
  <si>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</si>
  <si>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</si>
  <si>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</si>
  <si>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</si>
  <si>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</si>
  <si>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</si>
  <si>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</si>
  <si>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</si>
  <si>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</si>
  <si>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</si>
  <si>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</si>
  <si>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</si>
  <si>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</si>
  <si>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</si>
  <si>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</si>
  <si>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</si>
  <si>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</si>
  <si>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</si>
  <si>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</si>
  <si>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</si>
  <si>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</si>
  <si>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</si>
  <si>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</si>
  <si>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</si>
  <si>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</si>
  <si>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</si>
  <si>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</si>
  <si>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</si>
  <si>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</si>
  <si>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</si>
  <si>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</si>
  <si>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</si>
  <si>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</si>
  <si>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</si>
  <si>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</si>
  <si>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</si>
  <si>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</si>
  <si>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</si>
  <si>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</si>
  <si>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</si>
  <si>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</si>
  <si>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</si>
  <si>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</si>
  <si>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</si>
  <si>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</si>
  <si>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</si>
  <si>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</si>
  <si>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</si>
  <si>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</si>
  <si>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</si>
  <si>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</si>
  <si>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</si>
  <si>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</si>
  <si>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</si>
  <si>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</si>
  <si>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</si>
  <si>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</si>
  <si>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</si>
  <si>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</si>
  <si>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</si>
  <si>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</si>
  <si>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</si>
  <si>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</si>
  <si>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</si>
  <si>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</si>
  <si>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</si>
  <si>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</si>
  <si>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</si>
  <si>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</si>
  <si>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</si>
  <si>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</si>
  <si>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</si>
  <si>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</si>
  <si>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</si>
  <si>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</si>
  <si>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</si>
  <si>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</si>
  <si>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</si>
  <si>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</si>
  <si>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</si>
  <si>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</si>
  <si>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</si>
  <si>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</si>
  <si>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</si>
  <si>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</si>
  <si>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</si>
  <si>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</si>
  <si>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</si>
  <si>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</si>
  <si>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</si>
  <si>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</si>
  <si>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</si>
  <si>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</si>
  <si>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</si>
  <si>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</si>
  <si>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</si>
  <si>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</si>
  <si>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</si>
  <si>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</si>
  <si>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</si>
  <si>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</si>
  <si>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</si>
  <si>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</si>
  <si>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</si>
  <si>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</si>
  <si>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</si>
  <si>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</si>
  <si>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</si>
  <si>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</si>
  <si>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</si>
  <si>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</si>
  <si>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</si>
  <si>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</si>
  <si>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</si>
  <si>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</si>
  <si>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</si>
  <si>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</si>
  <si>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</si>
  <si>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</si>
  <si>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</si>
  <si>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</si>
  <si>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</si>
  <si>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</si>
  <si>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</si>
  <si>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</si>
  <si>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</si>
  <si>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</si>
  <si>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</si>
  <si>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</si>
  <si>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</si>
  <si>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</si>
  <si>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</si>
  <si>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</si>
  <si>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</si>
  <si>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</si>
  <si>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</si>
  <si>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</si>
  <si>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</si>
  <si>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</si>
  <si>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</si>
  <si>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</si>
  <si>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</si>
  <si>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</si>
  <si>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</si>
  <si>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</si>
  <si>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</si>
  <si>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</si>
  <si>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</si>
  <si>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</si>
  <si>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</si>
  <si>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</si>
  <si>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</si>
  <si>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</si>
  <si>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</si>
  <si>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</si>
  <si>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</si>
  <si>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</si>
  <si>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</si>
  <si>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</si>
  <si>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</si>
  <si>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</si>
  <si>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</si>
  <si>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</si>
  <si>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</si>
  <si>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</si>
  <si>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</si>
  <si>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</si>
  <si>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</si>
  <si>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</si>
  <si>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</si>
  <si>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</si>
  <si>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</si>
  <si>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</si>
  <si>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</si>
  <si>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</si>
  <si>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</si>
  <si>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</si>
  <si>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</si>
  <si>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</si>
  <si>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</si>
  <si>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</si>
  <si>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</si>
  <si>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</si>
  <si>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</si>
  <si>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</si>
  <si>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</si>
  <si>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</si>
  <si>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</si>
  <si>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</si>
  <si>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</si>
  <si>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</si>
  <si>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</si>
  <si>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</si>
  <si>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</si>
  <si>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</si>
  <si>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</si>
  <si>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</si>
  <si>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</si>
  <si>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</si>
  <si>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</si>
  <si>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</si>
  <si>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</si>
  <si>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</si>
  <si>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</si>
  <si>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</si>
  <si>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</si>
  <si>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</si>
  <si>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</si>
  <si>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</si>
  <si>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</si>
  <si>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</si>
  <si>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</si>
  <si>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</si>
  <si>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</si>
  <si>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</si>
  <si>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</si>
  <si>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</si>
  <si>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</si>
  <si>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</si>
  <si>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</si>
  <si>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</si>
  <si>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</si>
  <si>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</si>
  <si>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</si>
  <si>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</si>
  <si>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</si>
  <si>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</si>
  <si>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</si>
  <si>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</si>
  <si>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</si>
  <si>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</si>
  <si>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</si>
  <si>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</si>
  <si>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</si>
  <si>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</si>
  <si>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</si>
  <si>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</si>
  <si>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</si>
  <si>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</si>
  <si>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</si>
  <si>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</si>
  <si>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</si>
  <si>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</si>
  <si>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</si>
  <si>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</si>
  <si>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</si>
  <si>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</si>
  <si>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</si>
  <si>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</si>
  <si>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</si>
  <si>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</si>
  <si>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</si>
  <si>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</si>
  <si>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</si>
  <si>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</si>
  <si>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</si>
  <si>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</si>
  <si>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</si>
  <si>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</si>
  <si>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</si>
  <si>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</si>
  <si>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</si>
  <si>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</si>
  <si>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</si>
  <si>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</si>
  <si>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</si>
  <si>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</si>
  <si>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</si>
  <si>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</si>
  <si>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</si>
  <si>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</si>
  <si>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</si>
  <si>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</si>
  <si>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</si>
  <si>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</si>
  <si>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</si>
  <si>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</si>
  <si>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</si>
  <si>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</si>
  <si>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</si>
  <si>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</si>
  <si>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</si>
  <si>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</si>
  <si>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</si>
  <si>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</si>
  <si>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</si>
  <si>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</si>
  <si>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</si>
  <si>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</si>
  <si>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</si>
  <si>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</si>
  <si>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</si>
  <si>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</si>
  <si>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</si>
  <si>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</si>
  <si>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</si>
  <si>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</si>
  <si>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</si>
  <si>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</si>
  <si>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</si>
  <si>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</si>
  <si>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</si>
  <si>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</si>
  <si>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</si>
  <si>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</si>
  <si>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</si>
  <si>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</si>
  <si>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</si>
  <si>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</si>
  <si>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</si>
  <si>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</si>
  <si>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</si>
  <si>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</si>
  <si>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</si>
  <si>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</si>
  <si>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</si>
  <si>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</si>
  <si>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</si>
  <si>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</si>
  <si>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</si>
  <si>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</si>
  <si>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</si>
  <si>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</si>
  <si>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</si>
  <si>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</si>
  <si>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</si>
  <si>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</si>
  <si>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</si>
  <si>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</si>
  <si>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</si>
  <si>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</si>
  <si>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</si>
  <si>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</si>
  <si>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</si>
  <si>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</si>
  <si>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</si>
  <si>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</si>
  <si>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</si>
  <si>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</si>
  <si>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</si>
  <si>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</si>
  <si>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</si>
  <si>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</si>
  <si>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</si>
  <si>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</si>
  <si>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</si>
  <si>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</si>
  <si>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</si>
  <si>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</si>
  <si>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</si>
  <si>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</si>
  <si>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</si>
  <si>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</si>
  <si>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</si>
  <si>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</si>
  <si>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</si>
  <si>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</si>
  <si>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</si>
  <si>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</si>
  <si>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</si>
  <si>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</si>
  <si>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</si>
  <si>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</si>
  <si>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</si>
  <si>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</si>
  <si>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</si>
  <si>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</si>
  <si>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</si>
  <si>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</si>
  <si>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</si>
  <si>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</si>
  <si>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</si>
  <si>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</si>
  <si>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</si>
  <si>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</si>
  <si>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</si>
  <si>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</si>
  <si>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</si>
  <si>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</si>
  <si>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</si>
  <si>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</si>
  <si>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</si>
  <si>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</si>
  <si>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</si>
  <si>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</si>
  <si>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</si>
  <si>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</si>
  <si>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</si>
  <si>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</si>
  <si>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</si>
  <si>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</si>
  <si>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</si>
  <si>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</si>
  <si>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</si>
  <si>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</si>
  <si>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</si>
  <si>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</si>
  <si>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</si>
  <si>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</si>
  <si>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</si>
  <si>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</si>
  <si>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</si>
  <si>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</si>
  <si>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</si>
  <si>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</si>
  <si>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</si>
  <si>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</si>
  <si>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</si>
  <si>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</si>
  <si>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</si>
  <si>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</si>
  <si>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</si>
  <si>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</si>
  <si>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</si>
  <si>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</si>
  <si>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</si>
  <si>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</si>
  <si>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</si>
  <si>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</si>
  <si>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</si>
  <si>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</si>
  <si>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</si>
  <si>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</si>
  <si>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</si>
  <si>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</si>
  <si>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</si>
  <si>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</si>
  <si>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</si>
  <si>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</si>
  <si>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</si>
  <si>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</si>
  <si>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</si>
  <si>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</si>
  <si>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</si>
  <si>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</si>
  <si>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</si>
  <si>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</si>
  <si>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</si>
  <si>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</si>
  <si>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</si>
  <si>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</si>
  <si>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</si>
  <si>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</si>
  <si>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</si>
  <si>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</si>
  <si>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</si>
  <si>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</si>
  <si>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</si>
  <si>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</si>
  <si>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</si>
  <si>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</si>
  <si>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</si>
  <si>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</si>
  <si>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</si>
  <si>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</si>
  <si>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</si>
  <si>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</si>
  <si>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</si>
  <si>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</si>
  <si>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</si>
  <si>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</si>
  <si>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</si>
  <si>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</si>
  <si>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</si>
  <si>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</si>
  <si>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</si>
  <si>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</si>
  <si>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</si>
  <si>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</si>
  <si>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</si>
  <si>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</si>
  <si>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</si>
  <si>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</si>
  <si>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</si>
  <si>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</si>
  <si>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</si>
  <si>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</si>
  <si>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</si>
  <si>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</si>
  <si>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</si>
  <si>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</si>
  <si>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</si>
  <si>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</si>
  <si>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</si>
  <si>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</si>
  <si>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</si>
  <si>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</si>
  <si>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</si>
  <si>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</si>
  <si>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</si>
  <si>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</si>
  <si>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</si>
  <si>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</si>
  <si>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</si>
  <si>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</si>
  <si>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</si>
  <si>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</si>
  <si>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</si>
  <si>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</si>
  <si>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</si>
  <si>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</si>
  <si>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</si>
  <si>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</si>
  <si>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</si>
  <si>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</si>
  <si>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</si>
  <si>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</si>
  <si>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</si>
  <si>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</si>
  <si>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</si>
  <si>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</si>
  <si>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</si>
  <si>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</si>
  <si>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</si>
  <si>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</si>
  <si>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</si>
  <si>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</si>
  <si>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</si>
  <si>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</si>
  <si>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</si>
  <si>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</si>
  <si>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</si>
  <si>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</si>
  <si>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</si>
  <si>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</si>
  <si>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</si>
  <si>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</si>
  <si>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</si>
  <si>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</si>
  <si>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</si>
  <si>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</si>
  <si>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</si>
  <si>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</si>
  <si>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</si>
  <si>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</si>
  <si>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</si>
  <si>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</si>
  <si>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</si>
  <si>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</si>
  <si>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</si>
  <si>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</si>
  <si>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</si>
  <si>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</si>
  <si>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</si>
  <si>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</si>
  <si>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</si>
  <si>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</si>
  <si>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</si>
  <si>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</si>
  <si>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</si>
  <si>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</si>
  <si>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</si>
  <si>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</si>
  <si>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</si>
  <si>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</si>
  <si>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</si>
  <si>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</si>
  <si>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</si>
  <si>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</si>
  <si>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</si>
  <si>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</si>
  <si>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</si>
  <si>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</si>
  <si>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</si>
  <si>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</si>
  <si>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</si>
  <si>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</si>
  <si>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</si>
  <si>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</si>
  <si>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</si>
  <si>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</si>
  <si>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</si>
  <si>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</si>
  <si>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</si>
  <si>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</si>
  <si>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</si>
  <si>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</si>
  <si>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</si>
  <si>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</si>
  <si>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</si>
  <si>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</si>
  <si>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</si>
  <si>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</si>
  <si>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</si>
  <si>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</si>
  <si>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</si>
  <si>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</si>
  <si>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</si>
  <si>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</si>
  <si>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</si>
  <si>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</si>
  <si>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</si>
  <si>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</si>
  <si>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</si>
  <si>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</si>
  <si>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</si>
  <si>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</si>
  <si>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</si>
  <si>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</si>
  <si>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</si>
  <si>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</si>
  <si>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</si>
  <si>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</si>
  <si>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</si>
  <si>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</si>
  <si>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</si>
  <si>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</si>
  <si>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</si>
  <si>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</si>
  <si>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</si>
  <si>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</si>
  <si>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</si>
  <si>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</si>
  <si>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</si>
  <si>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</si>
  <si>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</si>
  <si>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</si>
  <si>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</si>
  <si>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</si>
  <si>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</si>
  <si>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</si>
  <si>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</si>
  <si>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</si>
  <si>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</si>
  <si>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</si>
  <si>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</si>
  <si>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</si>
  <si>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</si>
  <si>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</si>
  <si>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</si>
  <si>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</si>
  <si>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</si>
  <si>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</si>
  <si>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</si>
  <si>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</si>
  <si>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</si>
  <si>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</si>
  <si>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</si>
  <si>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</si>
  <si>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</si>
  <si>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</si>
  <si>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</si>
  <si>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</si>
  <si>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</si>
  <si>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</si>
  <si>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</si>
  <si>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</si>
  <si>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</si>
  <si>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</si>
  <si>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</si>
  <si>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</si>
  <si>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</si>
  <si>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</si>
  <si>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</si>
  <si>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</si>
  <si>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</si>
  <si>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</si>
  <si>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</si>
  <si>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</si>
  <si>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</si>
  <si>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</si>
  <si>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</si>
  <si>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</si>
  <si>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</si>
  <si>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</si>
  <si>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</si>
  <si>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</si>
  <si>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</si>
  <si>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</si>
  <si>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</si>
  <si>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</si>
  <si>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</si>
  <si>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</si>
  <si>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</si>
  <si>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</si>
  <si>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</si>
  <si>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</si>
  <si>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</si>
  <si>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</si>
  <si>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</si>
  <si>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</si>
  <si>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</si>
  <si>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</si>
  <si>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</si>
  <si>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</si>
  <si>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</si>
  <si>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</si>
  <si>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</si>
  <si>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</si>
  <si>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</si>
  <si>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</si>
  <si>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</si>
  <si>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</si>
  <si>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</si>
  <si>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</si>
  <si>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</si>
  <si>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</si>
  <si>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</si>
  <si>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</si>
  <si>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</si>
  <si>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</si>
  <si>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</si>
  <si>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</si>
  <si>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</si>
  <si>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</si>
  <si>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</si>
  <si>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</si>
  <si>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</si>
  <si>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</si>
  <si>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</si>
  <si>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</si>
  <si>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</si>
  <si>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</si>
  <si>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</si>
  <si>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</si>
  <si>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</si>
  <si>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</si>
  <si>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</si>
  <si>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</si>
  <si>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</si>
  <si>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</si>
  <si>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</si>
  <si>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</si>
  <si>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</si>
  <si>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</si>
  <si>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</si>
  <si>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</si>
  <si>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</si>
  <si>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</si>
  <si>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</si>
  <si>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</si>
  <si>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</si>
  <si>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</si>
  <si>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</si>
  <si>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</si>
  <si>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</si>
  <si>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</si>
  <si>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</si>
  <si>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</si>
  <si>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</si>
  <si>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</si>
  <si>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</si>
  <si>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</si>
  <si>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</si>
  <si>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</si>
  <si>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</si>
  <si>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</si>
  <si>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</si>
  <si>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</si>
  <si>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</si>
  <si>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</si>
  <si>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</si>
  <si>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</si>
  <si>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</si>
  <si>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</si>
  <si>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</si>
  <si>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</si>
  <si>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</si>
  <si>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</si>
  <si>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</si>
  <si>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</si>
  <si>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</si>
  <si>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</si>
  <si>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</si>
  <si>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</si>
  <si>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</si>
  <si>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</si>
  <si>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</si>
  <si>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</si>
  <si>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</si>
  <si>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</si>
  <si>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</si>
  <si>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</si>
  <si>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</si>
  <si>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</si>
  <si>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</si>
  <si>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</si>
  <si>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</si>
  <si>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</si>
  <si>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</si>
  <si>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</si>
  <si>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</si>
  <si>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</si>
  <si>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</si>
  <si>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</si>
  <si>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</si>
  <si>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</si>
  <si>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</si>
  <si>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</si>
  <si>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</si>
  <si>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</si>
  <si>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</si>
  <si>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</si>
  <si>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</si>
  <si>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</si>
  <si>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</si>
  <si>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</si>
  <si>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</si>
  <si>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</si>
  <si>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</si>
  <si>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</si>
  <si>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</si>
  <si>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</si>
  <si>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</si>
  <si>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</si>
  <si>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</si>
  <si>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</si>
  <si>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</si>
  <si>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</si>
  <si>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</si>
  <si>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</si>
  <si>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</si>
  <si>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</si>
  <si>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</si>
  <si>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</si>
  <si>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</si>
  <si>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</si>
  <si>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</si>
  <si>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</si>
  <si>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</si>
  <si>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</si>
  <si>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</si>
  <si>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</si>
  <si>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</si>
  <si>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</si>
  <si>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</si>
  <si>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</si>
  <si>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</si>
  <si>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</si>
  <si>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</si>
  <si>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</si>
  <si>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</si>
  <si>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</si>
  <si>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</si>
  <si>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</si>
  <si>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</si>
  <si>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</si>
  <si>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</si>
  <si>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</si>
  <si>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</si>
  <si>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</si>
  <si>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</si>
  <si>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</si>
  <si>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</si>
  <si>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</si>
  <si>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</si>
  <si>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</si>
  <si>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</si>
  <si>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</si>
  <si>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</si>
  <si>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</si>
  <si>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</si>
  <si>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</si>
  <si>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</si>
  <si>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</si>
  <si>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</si>
  <si>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</si>
  <si>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</si>
  <si>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</si>
  <si>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</si>
  <si>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</si>
  <si>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</si>
  <si>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</si>
  <si>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</si>
  <si>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</si>
  <si>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</si>
  <si>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</si>
  <si>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</si>
  <si>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</si>
  <si>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</si>
  <si>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</si>
  <si>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</si>
  <si>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</si>
  <si>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</si>
  <si>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</si>
  <si>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</si>
  <si>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</si>
  <si>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</si>
  <si>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</si>
  <si>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</si>
  <si>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</si>
  <si>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</si>
  <si>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</si>
  <si>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</si>
  <si>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</si>
  <si>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</si>
  <si>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</si>
  <si>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</si>
  <si>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</si>
  <si>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</si>
  <si>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</si>
  <si>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</si>
  <si>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</si>
  <si>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</si>
  <si>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</si>
  <si>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</si>
  <si>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</si>
  <si>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</si>
  <si>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</si>
  <si>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</si>
  <si>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</si>
  <si>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</si>
  <si>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</si>
  <si>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</si>
  <si>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</si>
  <si>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</si>
  <si>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</si>
  <si>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</si>
  <si>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</si>
  <si>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</si>
  <si>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</si>
  <si>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</si>
  <si>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</si>
  <si>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</si>
  <si>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</si>
  <si>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</si>
  <si>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</si>
  <si>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</si>
  <si>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</si>
  <si>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</si>
  <si>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</si>
  <si>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</si>
  <si>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</si>
  <si>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</si>
  <si>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</si>
  <si>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</si>
  <si>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</si>
  <si>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</si>
  <si>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</si>
  <si>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</si>
  <si>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</si>
  <si>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</si>
  <si>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</si>
  <si>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</si>
  <si>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</si>
  <si>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</si>
  <si>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</si>
  <si>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</si>
  <si>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</si>
  <si>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</si>
  <si>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</si>
  <si>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</si>
  <si>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</si>
  <si>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</si>
  <si>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</si>
  <si>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</si>
  <si>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</si>
  <si>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</si>
  <si>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</si>
  <si>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</si>
  <si>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</si>
  <si>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</si>
  <si>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</si>
  <si>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</si>
  <si>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</si>
  <si>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</si>
  <si>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</si>
  <si>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</si>
  <si>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</si>
  <si>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</si>
  <si>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</si>
  <si>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</si>
  <si>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</si>
  <si>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</si>
  <si>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</si>
  <si>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</si>
  <si>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</si>
  <si>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</si>
  <si>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</si>
  <si>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</si>
  <si>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</si>
  <si>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</si>
  <si>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</si>
  <si>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</si>
  <si>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</si>
  <si>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</si>
  <si>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</si>
  <si>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</si>
  <si>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</si>
  <si>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</si>
  <si>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</si>
  <si>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</si>
  <si>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</si>
  <si>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</si>
  <si>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</si>
  <si>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</si>
  <si>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</si>
  <si>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</si>
  <si>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</si>
  <si>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</si>
  <si>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</si>
  <si>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</si>
  <si>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</si>
  <si>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</si>
  <si>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</si>
  <si>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</si>
  <si>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</si>
  <si>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</si>
  <si>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</si>
  <si>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</si>
  <si>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</si>
  <si>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</si>
  <si>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</si>
  <si>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</si>
  <si>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</si>
  <si>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</si>
  <si>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</si>
  <si>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</si>
  <si>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</si>
  <si>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</si>
  <si>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</si>
  <si>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</si>
  <si>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</si>
  <si>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</si>
  <si>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</si>
  <si>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</si>
  <si>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</si>
  <si>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</si>
  <si>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</si>
  <si>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</si>
  <si>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</si>
  <si>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</si>
  <si>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</si>
  <si>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</si>
  <si>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</si>
  <si>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</si>
  <si>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</si>
  <si>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</si>
  <si>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</si>
  <si>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</si>
  <si>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</si>
  <si>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</si>
  <si>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</si>
  <si>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</si>
  <si>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</si>
  <si>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</si>
  <si>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</si>
  <si>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</si>
  <si>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</si>
  <si>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</si>
  <si>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</si>
  <si>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</si>
  <si>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</si>
  <si>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</si>
  <si>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</si>
  <si>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</si>
  <si>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</si>
  <si>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</si>
  <si>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</si>
  <si>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</si>
  <si>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</si>
  <si>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</si>
  <si>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</si>
  <si>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</si>
  <si>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</si>
  <si>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</si>
  <si>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</si>
  <si>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</si>
  <si>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</si>
  <si>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</si>
  <si>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</si>
  <si>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</si>
  <si>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</si>
  <si>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</si>
  <si>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</si>
  <si>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</si>
  <si>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</si>
  <si>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</si>
  <si>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</si>
  <si>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</si>
  <si>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</si>
  <si>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</si>
  <si>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</si>
  <si>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</si>
  <si>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</si>
  <si>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</si>
  <si>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</si>
  <si>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</si>
  <si>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</si>
  <si>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</si>
  <si>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</si>
  <si>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</si>
  <si>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</si>
  <si>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</si>
  <si>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</si>
  <si>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</si>
  <si>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</si>
  <si>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</si>
  <si>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</si>
  <si>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</si>
  <si>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</si>
  <si>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</si>
  <si>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</si>
  <si>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</si>
  <si>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</si>
  <si>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</si>
  <si>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</si>
  <si>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</si>
  <si>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</si>
  <si>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</si>
  <si>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</si>
  <si>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</si>
  <si>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</si>
  <si>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</si>
  <si>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</si>
  <si>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</si>
  <si>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</si>
  <si>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</si>
  <si>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</si>
  <si>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</si>
  <si>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</si>
  <si>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</si>
  <si>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</si>
  <si>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</si>
  <si>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</si>
  <si>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</si>
  <si>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</si>
  <si>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</si>
  <si>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</si>
  <si>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</si>
  <si>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</si>
  <si>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</si>
  <si>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</si>
  <si>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</si>
  <si>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</si>
  <si>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</si>
  <si>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</si>
  <si>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</si>
  <si>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</si>
  <si>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</si>
  <si>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</si>
  <si>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</si>
  <si>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</si>
  <si>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</si>
  <si>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</si>
  <si>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</si>
  <si>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</si>
  <si>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</si>
  <si>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</si>
  <si>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</si>
  <si>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</si>
  <si>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</si>
  <si>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</si>
  <si>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</si>
  <si>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</si>
  <si>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</si>
  <si>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</si>
  <si>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</si>
  <si>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</si>
  <si>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</si>
  <si>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</si>
  <si>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</si>
  <si>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</si>
  <si>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</si>
  <si>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</si>
  <si>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</si>
  <si>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</si>
  <si>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</si>
  <si>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</si>
  <si>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</si>
  <si>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</si>
  <si>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</si>
  <si>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</si>
  <si>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</si>
  <si>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</si>
  <si>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</si>
  <si>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</si>
  <si>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</si>
  <si>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</si>
  <si>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</si>
  <si>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</si>
  <si>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</si>
  <si>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</si>
  <si>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</si>
  <si>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</si>
  <si>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</si>
  <si>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</si>
  <si>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</si>
  <si>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</si>
  <si>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</si>
  <si>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</si>
  <si>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</si>
  <si>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</si>
  <si>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</si>
  <si>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</si>
  <si>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</si>
  <si>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</si>
  <si>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</si>
  <si>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</si>
  <si>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</si>
  <si>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</si>
  <si>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</si>
  <si>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</si>
  <si>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</si>
  <si>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</si>
  <si>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</si>
  <si>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</si>
  <si>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</si>
  <si>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</si>
  <si>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</si>
  <si>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</si>
  <si>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</si>
  <si>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</si>
  <si>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</si>
  <si>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</si>
  <si>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</si>
  <si>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</si>
  <si>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</si>
  <si>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</si>
  <si>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</si>
  <si>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</si>
  <si>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</si>
  <si>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</si>
  <si>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</si>
  <si>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</si>
  <si>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</si>
  <si>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</si>
  <si>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</si>
  <si>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</si>
  <si>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</si>
  <si>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</si>
  <si>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</si>
  <si>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</si>
  <si>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</si>
  <si>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</si>
  <si>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</si>
  <si>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</si>
  <si>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</si>
  <si>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</si>
  <si>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</si>
  <si>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</si>
  <si>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</si>
  <si>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</si>
  <si>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</si>
  <si>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</si>
  <si>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</si>
  <si>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</si>
  <si>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</si>
  <si>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</si>
  <si>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</si>
  <si>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</si>
  <si>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</si>
  <si>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</si>
  <si>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</si>
  <si>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</si>
  <si>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</si>
  <si>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</si>
  <si>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</si>
  <si>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</si>
  <si>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</si>
  <si>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</si>
  <si>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</si>
  <si>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</si>
  <si>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</si>
  <si>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</si>
  <si>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</si>
  <si>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</si>
  <si>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</si>
  <si>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</si>
  <si>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</si>
  <si>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</si>
  <si>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</si>
  <si>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</si>
  <si>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</si>
  <si>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</si>
  <si>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</si>
  <si>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</si>
  <si>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</si>
  <si>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</si>
  <si>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</si>
  <si>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</si>
  <si>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</si>
  <si>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</si>
  <si>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</si>
  <si>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</si>
  <si>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</si>
  <si>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</si>
  <si>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</si>
  <si>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</si>
  <si>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</si>
  <si>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</si>
  <si>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</si>
  <si>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</si>
  <si>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</si>
  <si>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</si>
  <si>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</si>
  <si>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</si>
  <si>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</si>
  <si>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</si>
  <si>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</si>
  <si>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</si>
  <si>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</si>
  <si>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</si>
  <si>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</si>
  <si>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</si>
  <si>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</si>
  <si>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</si>
  <si>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</si>
  <si>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</si>
  <si>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</si>
  <si>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</si>
  <si>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</si>
  <si>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</si>
  <si>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</si>
  <si>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</si>
  <si>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</si>
  <si>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</si>
  <si>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</si>
  <si>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</si>
  <si>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</si>
  <si>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</si>
  <si>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</si>
  <si>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</si>
  <si>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</si>
  <si>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</si>
  <si>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</si>
  <si>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</si>
  <si>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</si>
  <si>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</si>
  <si>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</si>
  <si>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</si>
  <si>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</si>
  <si>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</si>
  <si>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</si>
  <si>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</si>
  <si>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</si>
  <si>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</si>
  <si>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</si>
  <si>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</si>
  <si>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</si>
  <si>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</si>
  <si>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</si>
  <si>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</si>
  <si>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</si>
  <si>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</si>
  <si>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</si>
  <si>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</si>
  <si>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</si>
  <si>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</si>
  <si>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</si>
  <si>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</si>
  <si>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</si>
  <si>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</si>
  <si>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</si>
  <si>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</si>
  <si>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</si>
  <si>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</si>
  <si>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</si>
  <si>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</si>
  <si>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</si>
  <si>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</si>
  <si>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</si>
  <si>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</si>
  <si>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</si>
  <si>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</si>
  <si>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</si>
  <si>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</si>
  <si>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</si>
  <si>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</si>
  <si>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</si>
  <si>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</si>
  <si>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</si>
  <si>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</si>
  <si>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</si>
  <si>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</si>
  <si>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</si>
  <si>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</si>
  <si>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</si>
  <si>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</si>
  <si>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</si>
  <si>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</si>
  <si>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</si>
  <si>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</si>
  <si>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</si>
  <si>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</si>
  <si>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</si>
  <si>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</si>
  <si>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</si>
  <si>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</si>
  <si>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</si>
  <si>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</si>
  <si>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</si>
  <si>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</si>
  <si>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</si>
  <si>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</si>
  <si>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</si>
  <si>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</si>
  <si>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</si>
  <si>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</si>
  <si>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</si>
  <si>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</si>
  <si>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</si>
  <si>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</si>
  <si>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</si>
  <si>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</si>
  <si>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</si>
  <si>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</si>
  <si>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</si>
  <si>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</si>
  <si>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</si>
  <si>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</si>
  <si>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</si>
  <si>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</si>
  <si>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</si>
  <si>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</si>
  <si>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</si>
  <si>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</si>
  <si>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</si>
  <si>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</si>
  <si>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</si>
  <si>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</si>
  <si>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</si>
  <si>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</si>
  <si>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</si>
  <si>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</si>
  <si>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</si>
  <si>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</si>
  <si>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</si>
  <si>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</si>
  <si>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</si>
  <si>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</si>
  <si>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</si>
  <si>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</si>
  <si>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</si>
  <si>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</si>
  <si>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</si>
  <si>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</si>
  <si>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</si>
  <si>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</si>
  <si>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</si>
  <si>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</si>
  <si>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</si>
  <si>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</si>
  <si>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</si>
  <si>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</si>
  <si>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</si>
  <si>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</si>
  <si>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</si>
  <si>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</si>
  <si>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</si>
  <si>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</si>
  <si>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</si>
  <si>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</si>
  <si>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</si>
  <si>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</si>
  <si>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</si>
  <si>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</si>
  <si>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</si>
  <si>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</si>
  <si>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</si>
  <si>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</si>
  <si>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</si>
  <si>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</si>
  <si>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</si>
  <si>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</si>
  <si>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</si>
  <si>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</si>
  <si>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</si>
  <si>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</si>
  <si>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</si>
  <si>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</si>
  <si>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</si>
  <si>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</si>
  <si>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</si>
  <si>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</si>
  <si>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</si>
  <si>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</si>
  <si>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</si>
  <si>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</si>
  <si>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</si>
  <si>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</si>
  <si>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</si>
  <si>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</si>
  <si>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</si>
  <si>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</si>
  <si>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</si>
  <si>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</si>
  <si>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</si>
  <si>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</si>
  <si>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</si>
  <si>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</si>
  <si>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</si>
  <si>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</si>
  <si>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</si>
  <si>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</si>
  <si>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</si>
  <si>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</si>
  <si>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</si>
  <si>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</si>
  <si>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</si>
  <si>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</si>
  <si>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</si>
  <si>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</si>
  <si>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</si>
  <si>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</si>
  <si>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</si>
  <si>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</si>
  <si>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</si>
  <si>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</si>
  <si>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</si>
  <si>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</si>
  <si>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</si>
  <si>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</si>
  <si>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</si>
  <si>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</si>
  <si>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</si>
  <si>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</si>
  <si>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</si>
  <si>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</si>
  <si>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</si>
  <si>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</si>
  <si>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</si>
  <si>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</si>
  <si>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</si>
  <si>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</si>
  <si>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</si>
  <si>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</si>
  <si>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</si>
  <si>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</si>
  <si>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</si>
  <si>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</si>
  <si>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</si>
  <si>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</si>
  <si>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</si>
  <si>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</si>
  <si>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</si>
  <si>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</si>
  <si>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</si>
  <si>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</si>
  <si>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</si>
  <si>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</si>
  <si>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</si>
  <si>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</si>
  <si>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</si>
  <si>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</si>
  <si>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</si>
  <si>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</si>
  <si>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</si>
  <si>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</si>
  <si>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</si>
  <si>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</si>
  <si>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</si>
  <si>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</si>
  <si>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</si>
  <si>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</si>
  <si>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</si>
  <si>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</si>
  <si>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</si>
  <si>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</si>
  <si>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</si>
  <si>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</si>
  <si>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</si>
  <si>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</si>
  <si>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</si>
  <si>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</si>
  <si>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</si>
  <si>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</si>
  <si>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</si>
  <si>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</si>
  <si>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</si>
  <si>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</si>
  <si>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</si>
  <si>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</si>
  <si>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</si>
  <si>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</si>
  <si>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</si>
  <si>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</si>
  <si>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</si>
  <si>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</si>
  <si>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</si>
  <si>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</si>
  <si>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</si>
  <si>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</si>
  <si>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</si>
  <si>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</si>
  <si>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</si>
  <si>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</si>
  <si>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</si>
  <si>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</si>
  <si>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</si>
  <si>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</si>
  <si>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</si>
  <si>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</si>
  <si>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</si>
  <si>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</si>
  <si>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</si>
  <si>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</si>
  <si>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</si>
  <si>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</si>
  <si>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</si>
  <si>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</si>
  <si>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</si>
  <si>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</si>
  <si>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</si>
  <si>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</si>
  <si>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</si>
  <si>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</si>
  <si>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</si>
  <si>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</si>
  <si>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</si>
  <si>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</si>
  <si>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</si>
  <si>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</si>
  <si>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</si>
  <si>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</si>
  <si>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</si>
  <si>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</si>
  <si>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</si>
  <si>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</si>
  <si>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</si>
  <si>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</si>
  <si>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</si>
  <si>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</si>
  <si>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</si>
  <si>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</si>
  <si>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</si>
  <si>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</si>
  <si>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</si>
  <si>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</si>
  <si>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</si>
  <si>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</si>
  <si>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</si>
  <si>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</si>
  <si>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</si>
  <si>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</si>
  <si>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</si>
  <si>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</si>
  <si>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</si>
  <si>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</si>
  <si>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</si>
  <si>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</si>
  <si>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</si>
  <si>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</si>
  <si>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</si>
  <si>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</si>
  <si>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</si>
  <si>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</si>
  <si>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</si>
  <si>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</si>
  <si>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</si>
  <si>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</si>
  <si>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</si>
  <si>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</si>
  <si>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</si>
  <si>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</si>
  <si>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</si>
  <si>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</si>
  <si>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</si>
  <si>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</si>
  <si>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</si>
  <si>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</si>
  <si>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</si>
  <si>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</si>
  <si>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</si>
  <si>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</si>
  <si>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</si>
  <si>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</si>
  <si>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</si>
  <si>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</si>
  <si>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</si>
  <si>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</si>
  <si>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</si>
  <si>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</si>
  <si>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</si>
  <si>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</si>
  <si>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</si>
  <si>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</si>
  <si>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</si>
  <si>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</si>
  <si>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</si>
  <si>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</si>
  <si>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</si>
  <si>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</si>
  <si>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</si>
  <si>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</si>
  <si>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</si>
  <si>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</si>
  <si>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</si>
  <si>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</si>
  <si>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</si>
  <si>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</si>
  <si>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</si>
  <si>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</si>
  <si>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</si>
  <si>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</si>
  <si>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</si>
  <si>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</si>
  <si>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</si>
  <si>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</si>
  <si>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</si>
  <si>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</si>
  <si>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</si>
  <si>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</si>
  <si>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</si>
  <si>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</si>
  <si>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</si>
  <si>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</si>
  <si>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</si>
  <si>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</si>
  <si>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</si>
  <si>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</si>
  <si>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</si>
  <si>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</si>
  <si>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</si>
  <si>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</si>
  <si>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</si>
  <si>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</si>
  <si>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</si>
  <si>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</si>
  <si>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</si>
  <si>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</si>
  <si>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</si>
  <si>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</si>
  <si>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</si>
  <si>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</si>
  <si>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</si>
  <si>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</si>
  <si>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</si>
  <si>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</si>
  <si>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</si>
  <si>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</si>
  <si>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</si>
  <si>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</si>
  <si>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</si>
  <si>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</si>
  <si>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</si>
  <si>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</si>
  <si>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</si>
  <si>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</si>
  <si>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</si>
  <si>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</si>
  <si>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</si>
  <si>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</si>
  <si>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</si>
  <si>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</si>
  <si>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</si>
  <si>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</si>
  <si>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</si>
  <si>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</si>
  <si>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</si>
  <si>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</si>
  <si>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</si>
  <si>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</si>
  <si>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</si>
  <si>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</si>
  <si>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</si>
  <si>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</si>
  <si>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</si>
  <si>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</si>
  <si>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</si>
  <si>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</si>
  <si>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</si>
  <si>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</si>
  <si>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</si>
  <si>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</si>
  <si>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</si>
  <si>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</si>
  <si>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</si>
  <si>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</si>
  <si>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</si>
  <si>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</si>
  <si>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</si>
  <si>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</si>
  <si>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</si>
  <si>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</si>
  <si>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</si>
  <si>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</si>
  <si>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</si>
  <si>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</si>
  <si>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</si>
  <si>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</si>
  <si>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</si>
  <si>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</si>
  <si>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</si>
  <si>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</si>
  <si>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</si>
  <si>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</si>
  <si>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</si>
  <si>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</si>
  <si>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</si>
  <si>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</si>
  <si>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</si>
  <si>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</si>
  <si>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</si>
  <si>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</si>
  <si>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</si>
  <si>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</si>
  <si>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</si>
  <si>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</si>
  <si>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</si>
  <si>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</si>
  <si>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</si>
  <si>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</si>
  <si>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</si>
  <si>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</si>
  <si>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</si>
  <si>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</si>
  <si>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</si>
  <si>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</si>
  <si>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</si>
  <si>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</si>
  <si>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</si>
  <si>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</si>
  <si>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</si>
  <si>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</si>
  <si>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</si>
  <si>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</si>
  <si>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</si>
  <si>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</si>
  <si>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</si>
  <si>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</si>
  <si>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</si>
  <si>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</si>
  <si>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</si>
  <si>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</si>
  <si>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</si>
  <si>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</si>
  <si>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</si>
  <si>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</si>
  <si>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</si>
  <si>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</si>
  <si>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</si>
  <si>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</si>
  <si>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</si>
  <si>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</si>
  <si>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</si>
  <si>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</si>
  <si>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</si>
  <si>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</si>
  <si>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</si>
  <si>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</si>
  <si>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</si>
  <si>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</si>
  <si>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</si>
  <si>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</si>
  <si>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</si>
  <si>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</si>
  <si>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</si>
  <si>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</si>
  <si>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</si>
  <si>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</si>
  <si>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</si>
  <si>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</si>
  <si>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</si>
  <si>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</si>
  <si>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</si>
  <si>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</si>
  <si>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</si>
  <si>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</si>
  <si>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</si>
  <si>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</si>
  <si>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</si>
  <si>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</si>
  <si>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</si>
  <si>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</si>
  <si>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</si>
  <si>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</si>
  <si>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</si>
  <si>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</si>
  <si>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</si>
  <si>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</si>
  <si>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</si>
  <si>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</si>
  <si>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</si>
  <si>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</si>
  <si>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</si>
  <si>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</si>
  <si>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</si>
  <si>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</si>
  <si>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</si>
  <si>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</si>
  <si>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</si>
  <si>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</si>
  <si>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</si>
  <si>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</si>
  <si>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</si>
  <si>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</si>
  <si>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</si>
  <si>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</si>
  <si>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</si>
  <si>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</si>
  <si>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</si>
  <si>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</si>
  <si>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</si>
  <si>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</si>
  <si>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</si>
  <si>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</si>
  <si>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</si>
  <si>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</si>
  <si>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</si>
  <si>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</si>
  <si>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</si>
  <si>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</si>
  <si>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</si>
  <si>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</si>
  <si>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</si>
  <si>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</si>
  <si>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</si>
  <si>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</si>
  <si>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</si>
  <si>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</si>
  <si>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</si>
  <si>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</si>
  <si>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</si>
  <si>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</si>
  <si>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</si>
  <si>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</si>
  <si>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</si>
  <si>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</si>
  <si>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</si>
  <si>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</si>
  <si>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</si>
  <si>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</si>
  <si>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</si>
  <si>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</si>
  <si>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</si>
  <si>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</si>
  <si>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</si>
  <si>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</si>
  <si>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</si>
  <si>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</si>
  <si>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</si>
  <si>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</si>
  <si>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</si>
  <si>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</si>
  <si>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</si>
  <si>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</si>
  <si>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</si>
  <si>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</si>
  <si>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</si>
  <si>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</si>
  <si>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</si>
  <si>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</si>
  <si>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</si>
  <si>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</si>
  <si>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</si>
  <si>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</si>
  <si>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</si>
  <si>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</si>
  <si>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</si>
  <si>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</si>
  <si>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</si>
  <si>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</si>
  <si>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</si>
  <si>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</si>
  <si>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</si>
  <si>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</si>
  <si>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</si>
  <si>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</si>
  <si>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</si>
  <si>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</si>
  <si>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</si>
  <si>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</si>
  <si>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</si>
  <si>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</si>
  <si>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</si>
  <si>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</si>
  <si>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</si>
  <si>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</si>
  <si>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</si>
  <si>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</si>
  <si>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</si>
  <si>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</si>
  <si>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</si>
  <si>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</si>
  <si>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</si>
  <si>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</si>
  <si>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</si>
  <si>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</si>
  <si>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</si>
  <si>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</si>
  <si>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</si>
  <si>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</si>
  <si>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</si>
  <si>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</si>
  <si>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</si>
  <si>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</si>
  <si>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</si>
  <si>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</si>
  <si>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</si>
  <si>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</si>
  <si>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</si>
  <si>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</si>
  <si>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</si>
  <si>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</si>
  <si>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</si>
  <si>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</si>
  <si>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</si>
  <si>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</si>
  <si>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</si>
  <si>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</si>
  <si>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</si>
  <si>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</si>
  <si>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</si>
  <si>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</si>
  <si>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</si>
  <si>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</si>
  <si>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</si>
  <si>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</si>
  <si>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</si>
  <si>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</si>
  <si>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</si>
  <si>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</si>
  <si>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</si>
  <si>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</si>
  <si>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</si>
  <si>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</si>
  <si>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</si>
  <si>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</si>
  <si>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</si>
  <si>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</si>
  <si>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</si>
  <si>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</si>
  <si>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</si>
  <si>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</si>
  <si>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</si>
  <si>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</si>
  <si>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</si>
  <si>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</si>
  <si>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</si>
  <si>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</si>
  <si>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</si>
  <si>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</si>
  <si>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</si>
  <si>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</si>
  <si>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</si>
  <si>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</si>
  <si>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</si>
  <si>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</si>
  <si>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</si>
  <si>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</si>
  <si>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</si>
  <si>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</si>
  <si>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</si>
  <si>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</si>
  <si>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</si>
  <si>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</si>
  <si>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</si>
  <si>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</si>
  <si>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</si>
  <si>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</si>
  <si>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</si>
  <si>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</si>
  <si>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</si>
  <si>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</si>
  <si>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</si>
  <si>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</si>
  <si>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</si>
  <si>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</si>
  <si>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</si>
  <si>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</si>
  <si>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</si>
  <si>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</si>
  <si>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</si>
  <si>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</si>
  <si>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</si>
  <si>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</si>
  <si>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</si>
  <si>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</si>
  <si>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</si>
  <si>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</si>
  <si>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</si>
  <si>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</si>
  <si>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</si>
  <si>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</si>
  <si>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</si>
  <si>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</si>
  <si>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</si>
  <si>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</si>
  <si>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</si>
  <si>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</si>
  <si>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</si>
  <si>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</si>
  <si>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</si>
  <si>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</si>
  <si>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</si>
  <si>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</si>
  <si>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</si>
  <si>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</si>
  <si>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</si>
  <si>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</si>
  <si>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</si>
  <si>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</si>
  <si>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</si>
  <si>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</si>
  <si>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</si>
  <si>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</si>
  <si>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</si>
  <si>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</si>
  <si>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</si>
  <si>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</si>
  <si>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</si>
  <si>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</si>
  <si>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</si>
  <si>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</si>
  <si>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</si>
  <si>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</si>
  <si>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</si>
  <si>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</si>
  <si>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</si>
  <si>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</si>
  <si>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</si>
  <si>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</si>
  <si>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</si>
  <si>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</si>
  <si>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</si>
  <si>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</si>
  <si>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</si>
  <si>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</si>
  <si>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</si>
  <si>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</si>
  <si>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</si>
  <si>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</si>
  <si>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</si>
  <si>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</si>
  <si>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</si>
  <si>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</si>
  <si>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</si>
  <si>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</si>
  <si>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</si>
  <si>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</si>
  <si>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</si>
  <si>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</si>
  <si>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</si>
  <si>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</si>
  <si>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</si>
  <si>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</si>
  <si>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</si>
  <si>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</si>
  <si>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</si>
  <si>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</si>
  <si>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</si>
  <si>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</si>
  <si>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</si>
  <si>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</si>
  <si>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</si>
  <si>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</si>
  <si>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</si>
  <si>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</si>
  <si>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</si>
  <si>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</si>
  <si>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</si>
  <si>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</si>
  <si>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</si>
  <si>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</si>
  <si>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</si>
  <si>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</si>
  <si>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</si>
  <si>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</si>
  <si>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</si>
  <si>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</si>
  <si>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</si>
  <si>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</si>
  <si>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</si>
  <si>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</si>
  <si>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</si>
  <si>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</si>
  <si>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</si>
  <si>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</si>
  <si>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</si>
  <si>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</si>
  <si>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</si>
  <si>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</si>
  <si>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</si>
  <si>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</si>
  <si>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</si>
  <si>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</si>
  <si>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</si>
  <si>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</si>
  <si>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</si>
  <si>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</si>
  <si>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</si>
  <si>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</si>
  <si>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</si>
  <si>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</si>
  <si>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</si>
  <si>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</si>
  <si>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</si>
  <si>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</si>
  <si>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</si>
  <si>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</si>
  <si>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</si>
  <si>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</si>
  <si>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</si>
  <si>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</si>
  <si>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</si>
  <si>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</si>
  <si>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</si>
  <si>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</si>
  <si>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</si>
  <si>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</si>
  <si>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</si>
  <si>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</si>
  <si>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</si>
  <si>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</si>
  <si>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</si>
  <si>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</si>
  <si>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</si>
  <si>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</si>
  <si>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</si>
  <si>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</si>
  <si>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</si>
  <si>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</si>
  <si>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</si>
  <si>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</si>
  <si>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</si>
  <si>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</si>
  <si>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</si>
  <si>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</si>
  <si>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</si>
  <si>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</si>
  <si>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</si>
  <si>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</si>
  <si>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</si>
  <si>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</si>
  <si>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</si>
  <si>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</si>
  <si>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</si>
  <si>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</si>
  <si>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</si>
  <si>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</si>
  <si>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</si>
  <si>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</si>
  <si>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</si>
  <si>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</si>
  <si>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</si>
  <si>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</si>
  <si>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</si>
  <si>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</si>
  <si>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</si>
  <si>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</si>
  <si>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</si>
  <si>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</si>
  <si>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</si>
  <si>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</si>
  <si>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</si>
  <si>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</si>
  <si>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</si>
  <si>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</si>
  <si>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</si>
  <si>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</si>
  <si>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</si>
  <si>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</si>
  <si>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</si>
  <si>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</si>
  <si>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</si>
  <si>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</si>
  <si>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</si>
  <si>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</si>
  <si>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</si>
  <si>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</si>
  <si>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</si>
  <si>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</si>
  <si>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</si>
  <si>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</si>
  <si>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</si>
  <si>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</si>
  <si>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</si>
  <si>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</si>
  <si>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</si>
  <si>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</si>
  <si>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</si>
  <si>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</si>
  <si>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</si>
  <si>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</si>
  <si>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</si>
  <si>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</si>
  <si>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</si>
  <si>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</si>
  <si>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</si>
  <si>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</si>
  <si>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</si>
  <si>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</si>
  <si>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</si>
  <si>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</si>
  <si>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</si>
  <si>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</si>
  <si>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</si>
  <si>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</si>
  <si>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</si>
  <si>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</si>
  <si>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</si>
  <si>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</si>
  <si>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</si>
  <si>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</si>
  <si>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</si>
  <si>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</si>
  <si>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</si>
  <si>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</si>
  <si>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</si>
  <si>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</si>
  <si>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</si>
  <si>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</si>
  <si>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</si>
  <si>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</si>
  <si>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</si>
  <si>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</si>
  <si>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</si>
  <si>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</si>
  <si>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</si>
  <si>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</si>
  <si>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</si>
  <si>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</si>
  <si>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</si>
  <si>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</si>
  <si>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</si>
  <si>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</si>
  <si>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</si>
  <si>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</si>
  <si>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</si>
  <si>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</si>
  <si>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</si>
  <si>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</si>
  <si>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</si>
  <si>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</si>
  <si>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</si>
  <si>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</si>
  <si>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</si>
  <si>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</si>
  <si>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</si>
  <si>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</si>
  <si>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</si>
  <si>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</si>
  <si>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</si>
  <si>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</si>
  <si>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</si>
  <si>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</si>
  <si>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</si>
  <si>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</si>
  <si>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</si>
  <si>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</si>
  <si>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</si>
  <si>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</si>
  <si>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</si>
  <si>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</si>
  <si>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</si>
  <si>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</si>
  <si>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</si>
  <si>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</si>
  <si>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</si>
  <si>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</si>
  <si>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</si>
  <si>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</si>
  <si>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</si>
  <si>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</si>
  <si>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</si>
  <si>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</si>
  <si>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</si>
  <si>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</si>
  <si>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</si>
  <si>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</si>
  <si>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</si>
  <si>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</si>
  <si>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</si>
  <si>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</si>
  <si>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</si>
  <si>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</si>
  <si>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</si>
  <si>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</si>
  <si>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</si>
  <si>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</si>
  <si>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</si>
  <si>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</si>
  <si>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</si>
  <si>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</si>
  <si>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</si>
  <si>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</si>
  <si>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</si>
  <si>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</si>
  <si>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</si>
  <si>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</si>
  <si>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</si>
  <si>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</si>
  <si>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</si>
  <si>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</si>
  <si>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</si>
  <si>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</si>
  <si>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</si>
  <si>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</si>
  <si>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</si>
  <si>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</si>
  <si>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</si>
  <si>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</si>
  <si>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</si>
  <si>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</si>
  <si>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</si>
  <si>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</si>
  <si>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</si>
  <si>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</si>
  <si>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</si>
  <si>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</si>
  <si>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</si>
  <si>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</si>
  <si>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</si>
  <si>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</si>
  <si>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</si>
  <si>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</si>
  <si>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</si>
  <si>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</si>
  <si>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</si>
  <si>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</si>
  <si>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</si>
  <si>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</si>
  <si>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</si>
  <si>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</si>
  <si>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</si>
  <si>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</si>
  <si>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</si>
  <si>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</si>
  <si>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</si>
  <si>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</si>
  <si>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</si>
  <si>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</si>
  <si>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</si>
  <si>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</si>
  <si>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</si>
  <si>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</si>
  <si>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</si>
  <si>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</si>
  <si>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</si>
  <si>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</si>
  <si>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</si>
  <si>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</si>
  <si>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</si>
  <si>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</si>
  <si>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</si>
  <si>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</si>
  <si>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</si>
  <si>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</si>
  <si>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</si>
  <si>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</si>
  <si>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</si>
  <si>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</si>
  <si>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</si>
  <si>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</si>
  <si>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</si>
  <si>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</si>
  <si>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</si>
  <si>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</si>
  <si>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</si>
  <si>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</si>
  <si>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</si>
  <si>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</si>
  <si>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</si>
  <si>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</si>
  <si>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</si>
  <si>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</si>
  <si>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</si>
  <si>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</si>
  <si>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</si>
  <si>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</si>
  <si>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</si>
  <si>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</si>
  <si>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</si>
  <si>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</si>
  <si>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</si>
  <si>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</si>
  <si>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</si>
  <si>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</si>
  <si>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</si>
  <si>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</si>
  <si>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</si>
  <si>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</si>
  <si>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</si>
  <si>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</si>
  <si>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</si>
  <si>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</si>
  <si>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</si>
  <si>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</si>
  <si>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</si>
  <si>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</si>
  <si>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</si>
  <si>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</si>
  <si>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</si>
  <si>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</si>
  <si>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</si>
  <si>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</si>
  <si>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</si>
  <si>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</si>
  <si>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</si>
  <si>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</si>
  <si>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</si>
  <si>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</si>
  <si>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</si>
  <si>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</si>
  <si>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</si>
  <si>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</si>
  <si>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</si>
  <si>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</si>
  <si>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</si>
  <si>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</si>
  <si>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</si>
  <si>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</si>
  <si>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</si>
  <si>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</si>
  <si>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</si>
  <si>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</si>
  <si>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</si>
  <si>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</si>
  <si>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</si>
  <si>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</si>
  <si>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</si>
  <si>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</si>
  <si>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</si>
  <si>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</si>
  <si>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</si>
  <si>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</si>
  <si>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</si>
  <si>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</si>
  <si>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</si>
  <si>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</si>
  <si>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</si>
  <si>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</si>
  <si>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</si>
  <si>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</si>
  <si>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</si>
  <si>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</si>
  <si>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</si>
  <si>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</si>
  <si>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</si>
  <si>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</si>
  <si>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</si>
  <si>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</si>
  <si>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</si>
  <si>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</si>
  <si>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</si>
  <si>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</si>
  <si>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</si>
  <si>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</si>
  <si>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</si>
  <si>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</si>
  <si>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</si>
  <si>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</si>
  <si>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</si>
  <si>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</si>
  <si>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</si>
  <si>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</si>
  <si>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</si>
  <si>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</si>
  <si>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</si>
  <si>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</si>
  <si>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</si>
  <si>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</si>
  <si>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</si>
  <si>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</si>
  <si>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</si>
  <si>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</si>
  <si>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</si>
  <si>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</si>
  <si>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</si>
  <si>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</si>
  <si>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</si>
  <si>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</si>
  <si>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</si>
  <si>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</si>
  <si>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</si>
  <si>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</si>
  <si>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</si>
  <si>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</si>
  <si>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</si>
  <si>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</si>
  <si>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</si>
  <si>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</si>
  <si>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</si>
  <si>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</si>
  <si>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</si>
  <si>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</si>
  <si>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</si>
  <si>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</si>
  <si>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</si>
  <si>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</si>
  <si>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</si>
  <si>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</si>
  <si>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</si>
  <si>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</si>
  <si>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</si>
  <si>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</si>
  <si>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</si>
  <si>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</si>
  <si>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</si>
  <si>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</si>
  <si>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</si>
  <si>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</si>
  <si>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</si>
  <si>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</si>
  <si>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</si>
  <si>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</si>
  <si>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</si>
  <si>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</si>
  <si>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</si>
  <si>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</si>
  <si>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</si>
  <si>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</si>
  <si>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</si>
  <si>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</si>
  <si>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</si>
  <si>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</si>
  <si>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</si>
  <si>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</si>
  <si>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</si>
  <si>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</si>
  <si>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</si>
  <si>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</si>
  <si>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</si>
  <si>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</si>
  <si>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</si>
  <si>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</si>
  <si>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</si>
  <si>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</si>
  <si>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</si>
  <si>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</si>
  <si>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</si>
  <si>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</si>
  <si>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</si>
  <si>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</si>
  <si>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</si>
  <si>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</si>
  <si>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</si>
  <si>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</si>
  <si>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</si>
  <si>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</si>
  <si>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</si>
  <si>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</si>
  <si>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</si>
  <si>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</si>
  <si>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</si>
  <si>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</si>
  <si>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</si>
  <si>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</si>
  <si>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</si>
  <si>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</si>
  <si>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</si>
  <si>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</si>
  <si>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</si>
  <si>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</si>
  <si>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</si>
  <si>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</si>
  <si>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</si>
  <si>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</si>
  <si>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</si>
  <si>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</si>
  <si>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</si>
  <si>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</si>
  <si>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</si>
  <si>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</si>
  <si>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</si>
  <si>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</si>
  <si>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</si>
  <si>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</si>
  <si>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</si>
  <si>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</si>
  <si>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</si>
  <si>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</si>
  <si>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</si>
  <si>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</si>
  <si>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</si>
  <si>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</si>
  <si>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</si>
  <si>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</si>
  <si>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</si>
  <si>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</si>
  <si>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</si>
  <si>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</si>
  <si>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</si>
  <si>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</si>
  <si>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</si>
  <si>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</si>
  <si>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</si>
  <si>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</si>
  <si>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</si>
  <si>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</si>
  <si>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</si>
  <si>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</si>
  <si>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</si>
  <si>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</si>
  <si>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</si>
  <si>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</si>
  <si>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</si>
  <si>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</si>
  <si>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</si>
  <si>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</si>
  <si>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</si>
  <si>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</si>
  <si>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</si>
  <si>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</si>
  <si>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</si>
  <si>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</si>
  <si>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</si>
  <si>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</si>
  <si>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</si>
  <si>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</si>
  <si>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</si>
  <si>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</si>
  <si>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</si>
  <si>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</si>
  <si>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</si>
  <si>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</si>
  <si>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</si>
  <si>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</si>
  <si>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</si>
  <si>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</si>
  <si>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</si>
  <si>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</si>
  <si>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</si>
  <si>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</si>
  <si>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</si>
  <si>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</si>
  <si>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</si>
  <si>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</si>
  <si>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</si>
  <si>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</si>
  <si>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</si>
  <si>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</si>
  <si>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</si>
  <si>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</si>
  <si>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</si>
  <si>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</si>
  <si>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</si>
  <si>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</si>
  <si>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</si>
  <si>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</si>
  <si>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</si>
  <si>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</si>
  <si>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</si>
  <si>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</si>
  <si>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</si>
  <si>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</si>
  <si>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</si>
  <si>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</si>
  <si>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</si>
  <si>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</si>
  <si>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</si>
  <si>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</si>
  <si>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</si>
  <si>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</si>
  <si>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</si>
  <si>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</si>
  <si>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</si>
  <si>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</si>
  <si>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</si>
  <si>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</si>
  <si>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</si>
  <si>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</si>
  <si>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</si>
  <si>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</si>
  <si>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</si>
  <si>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</si>
  <si>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</si>
  <si>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</si>
  <si>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</si>
  <si>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</si>
  <si>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</si>
  <si>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</si>
  <si>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</si>
  <si>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</si>
  <si>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</si>
  <si>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</si>
  <si>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</si>
  <si>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</si>
  <si>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</si>
  <si>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</si>
  <si>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</si>
  <si>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</si>
  <si>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</si>
  <si>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</si>
  <si>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</si>
  <si>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</si>
  <si>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</si>
  <si>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</si>
  <si>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</si>
  <si>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</si>
  <si>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</si>
  <si>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</si>
  <si>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</si>
  <si>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</si>
  <si>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</si>
  <si>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</si>
  <si>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</si>
  <si>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</si>
  <si>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</si>
  <si>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</si>
  <si>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</si>
  <si>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</si>
  <si>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</si>
  <si>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</si>
  <si>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</si>
  <si>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</si>
  <si>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</si>
  <si>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</si>
  <si>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</si>
  <si>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</si>
  <si>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</si>
  <si>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</si>
  <si>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</si>
  <si>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</si>
  <si>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</si>
  <si>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</si>
  <si>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</si>
  <si>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</si>
  <si>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</si>
  <si>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</si>
  <si>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</si>
  <si>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</si>
  <si>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</si>
  <si>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</si>
  <si>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</si>
  <si>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</si>
  <si>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</si>
  <si>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</si>
  <si>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</si>
  <si>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</si>
  <si>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</si>
  <si>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</si>
  <si>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</si>
  <si>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</si>
  <si>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</si>
  <si>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</si>
  <si>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</si>
  <si>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</si>
  <si>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</si>
  <si>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</si>
  <si>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</si>
  <si>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</si>
  <si>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</si>
  <si>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</si>
  <si>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</si>
  <si>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</si>
  <si>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</si>
  <si>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</si>
  <si>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</si>
  <si>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</si>
  <si>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</si>
  <si>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</si>
  <si>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</si>
  <si>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</si>
  <si>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</si>
  <si>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</si>
  <si>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</si>
  <si>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</si>
  <si>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</si>
  <si>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</si>
  <si>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</si>
  <si>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</si>
  <si>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</si>
  <si>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</si>
  <si>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</si>
  <si>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</si>
  <si>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</si>
  <si>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</si>
  <si>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</si>
  <si>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</si>
  <si>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</si>
  <si>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</si>
  <si>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</si>
  <si>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</si>
  <si>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</si>
  <si>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</si>
  <si>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</si>
  <si>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</si>
  <si>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</si>
  <si>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</si>
  <si>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</si>
  <si>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</si>
  <si>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</si>
  <si>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</si>
  <si>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</si>
  <si>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</si>
  <si>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</si>
  <si>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</si>
  <si>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</si>
  <si>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</si>
  <si>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</si>
  <si>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</si>
  <si>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</si>
  <si>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</si>
  <si>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</si>
  <si>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</si>
  <si>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</si>
  <si>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</si>
  <si>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</si>
  <si>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</si>
  <si>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</si>
  <si>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</si>
  <si>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</si>
  <si>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</si>
  <si>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</si>
  <si>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</si>
  <si>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</si>
  <si>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</si>
  <si>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</si>
  <si>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</si>
  <si>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</si>
  <si>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</si>
  <si>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</si>
  <si>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</si>
  <si>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</si>
  <si>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</si>
  <si>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</si>
  <si>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</si>
  <si>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</si>
  <si>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</si>
  <si>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</si>
  <si>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</si>
  <si>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</si>
  <si>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</si>
  <si>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</si>
  <si>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</si>
  <si>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</si>
  <si>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</si>
  <si>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</si>
  <si>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</si>
  <si>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</si>
  <si>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</si>
  <si>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</si>
  <si>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</si>
  <si>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</si>
  <si>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</si>
  <si>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</si>
  <si>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</si>
  <si>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</si>
  <si>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</si>
  <si>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</si>
  <si>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</si>
  <si>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</si>
  <si>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</si>
  <si>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</si>
  <si>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</si>
  <si>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</si>
  <si>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</si>
  <si>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</si>
  <si>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</si>
  <si>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</si>
  <si>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</si>
  <si>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</si>
  <si>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</si>
  <si>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</si>
  <si>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</si>
  <si>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</si>
  <si>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</si>
  <si>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</si>
  <si>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</si>
  <si>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</si>
  <si>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</si>
  <si>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</si>
  <si>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</si>
  <si>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</si>
  <si>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</si>
  <si>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</si>
  <si>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</si>
  <si>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</si>
  <si>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</si>
  <si>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</si>
  <si>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</si>
  <si>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</si>
  <si>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</si>
  <si>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</si>
  <si>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</si>
  <si>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</si>
  <si>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</si>
  <si>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</si>
  <si>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</si>
  <si>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</si>
  <si>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</si>
  <si>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</si>
  <si>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</si>
  <si>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</si>
  <si>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</si>
  <si>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</si>
  <si>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</si>
  <si>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</si>
  <si>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</si>
  <si>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</si>
  <si>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</si>
  <si>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</si>
  <si>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</si>
  <si>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</si>
  <si>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</si>
  <si>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</si>
  <si>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</si>
  <si>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</si>
  <si>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</si>
  <si>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</si>
  <si>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</si>
  <si>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</si>
  <si>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</si>
  <si>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</si>
  <si>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</si>
  <si>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</si>
  <si>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</si>
  <si>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</si>
  <si>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</si>
  <si>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</si>
  <si>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</si>
  <si>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</si>
  <si>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</si>
  <si>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</si>
  <si>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</si>
  <si>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</si>
  <si>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</si>
  <si>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</si>
  <si>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</si>
  <si>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</si>
  <si>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</si>
  <si>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</si>
  <si>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</si>
  <si>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</si>
  <si>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</si>
  <si>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</si>
  <si>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</si>
  <si>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</si>
  <si>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</si>
  <si>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</si>
  <si>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</si>
  <si>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</si>
  <si>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</si>
  <si>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</si>
  <si>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</si>
  <si>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</si>
  <si>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</si>
  <si>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</si>
  <si>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</si>
  <si>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</si>
  <si>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</si>
  <si>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</si>
  <si>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</si>
  <si>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</si>
  <si>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</si>
  <si>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</si>
  <si>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</si>
  <si>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</si>
  <si>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</si>
  <si>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</si>
  <si>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</si>
  <si>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</si>
  <si>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</si>
  <si>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</si>
  <si>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</si>
  <si>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</si>
  <si>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</si>
  <si>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</si>
  <si>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</si>
  <si>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</si>
  <si>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</si>
  <si>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</si>
  <si>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</si>
  <si>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</si>
  <si>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</si>
  <si>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</si>
  <si>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</si>
  <si>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</si>
  <si>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</si>
  <si>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</si>
  <si>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</si>
  <si>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</si>
  <si>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</si>
  <si>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</si>
  <si>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</si>
  <si>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</si>
  <si>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</si>
  <si>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</si>
  <si>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</si>
  <si>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</si>
  <si>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</si>
  <si>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</si>
  <si>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</si>
  <si>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</si>
  <si>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</si>
  <si>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</si>
  <si>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</si>
  <si>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</si>
  <si>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</si>
  <si>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</si>
  <si>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</si>
  <si>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</si>
  <si>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</si>
  <si>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</si>
  <si>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</si>
  <si>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</si>
  <si>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</si>
  <si>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</si>
  <si>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</si>
  <si>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</si>
  <si>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</si>
  <si>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</si>
  <si>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</si>
  <si>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</si>
  <si>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</si>
  <si>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</si>
  <si>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</si>
  <si>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</si>
  <si>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</si>
  <si>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</si>
  <si>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</si>
  <si>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</si>
  <si>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</si>
  <si>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</si>
  <si>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</si>
  <si>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</si>
  <si>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</si>
  <si>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</si>
  <si>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</si>
  <si>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</si>
  <si>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</si>
  <si>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</si>
  <si>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</si>
  <si>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</si>
  <si>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</si>
  <si>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</si>
  <si>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</si>
  <si>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</si>
  <si>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</si>
  <si>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</si>
  <si>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</si>
  <si>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</si>
  <si>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</si>
  <si>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</si>
  <si>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</si>
  <si>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</si>
  <si>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</si>
  <si>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</si>
  <si>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</si>
  <si>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</si>
  <si>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</si>
  <si>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</si>
  <si>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</si>
  <si>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</si>
  <si>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</si>
  <si>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</si>
  <si>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</si>
  <si>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</si>
  <si>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</si>
  <si>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</si>
  <si>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</si>
  <si>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</si>
  <si>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</si>
  <si>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</si>
  <si>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</si>
  <si>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</si>
  <si>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</si>
  <si>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</si>
  <si>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</si>
  <si>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</si>
  <si>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</si>
  <si>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</si>
  <si>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</si>
  <si>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</si>
  <si>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</si>
  <si>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</si>
  <si>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</si>
  <si>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</si>
  <si>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</si>
  <si>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</si>
  <si>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</si>
  <si>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</si>
  <si>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</si>
  <si>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</si>
  <si>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</si>
  <si>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</si>
  <si>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</si>
  <si>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</si>
  <si>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</si>
  <si>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</si>
  <si>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</si>
  <si>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</si>
  <si>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</si>
  <si>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</si>
  <si>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</si>
  <si>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</si>
  <si>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</si>
  <si>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</si>
  <si>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</si>
  <si>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</si>
  <si>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</si>
  <si>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</si>
  <si>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</si>
  <si>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</si>
  <si>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</si>
  <si>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</si>
  <si>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</si>
  <si>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</si>
  <si>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</si>
  <si>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</si>
  <si>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</si>
  <si>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</si>
  <si>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</si>
  <si>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</si>
  <si>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</si>
  <si>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</si>
  <si>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</si>
  <si>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</si>
  <si>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</si>
  <si>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</si>
  <si>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</si>
  <si>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</si>
  <si>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</si>
  <si>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</si>
  <si>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</si>
  <si>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</si>
  <si>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</si>
  <si>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</si>
  <si>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</si>
  <si>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</si>
  <si>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</si>
  <si>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</si>
  <si>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</si>
  <si>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</si>
  <si>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</si>
  <si>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</si>
  <si>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</si>
  <si>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</si>
  <si>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</si>
  <si>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</si>
  <si>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</si>
  <si>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</si>
  <si>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</si>
  <si>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</si>
  <si>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</si>
  <si>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</si>
  <si>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</si>
  <si>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</si>
  <si>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</si>
  <si>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</si>
  <si>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</si>
  <si>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</si>
  <si>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</si>
  <si>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</si>
  <si>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</si>
  <si>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</si>
  <si>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</si>
  <si>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</si>
  <si>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</si>
  <si>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</si>
  <si>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</si>
  <si>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</si>
  <si>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</si>
  <si>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</si>
  <si>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</si>
  <si>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</si>
  <si>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</si>
  <si>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</si>
  <si>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</si>
  <si>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</si>
  <si>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</si>
  <si>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</si>
  <si>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</si>
  <si>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</si>
  <si>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</si>
  <si>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</si>
  <si>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</si>
  <si>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</si>
  <si>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</si>
  <si>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</si>
  <si>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</si>
  <si>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</si>
  <si>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</si>
  <si>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</si>
  <si>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</si>
  <si>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</si>
  <si>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</si>
  <si>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</si>
  <si>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</si>
  <si>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</si>
  <si>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</si>
  <si>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</si>
  <si>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</si>
  <si>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</si>
  <si>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</si>
  <si>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</si>
  <si>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</si>
  <si>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</si>
  <si>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</si>
  <si>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</si>
  <si>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</si>
  <si>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</si>
  <si>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</si>
  <si>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</si>
  <si>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</si>
  <si>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</si>
  <si>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</si>
  <si>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</si>
  <si>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</si>
  <si>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</si>
  <si>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</si>
  <si>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</si>
  <si>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</si>
  <si>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</si>
  <si>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</si>
  <si>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</si>
  <si>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</si>
  <si>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</si>
  <si>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</si>
  <si>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</si>
  <si>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</si>
  <si>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</si>
  <si>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</si>
  <si>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</si>
  <si>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</si>
  <si>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</si>
  <si>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</si>
  <si>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</si>
  <si>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</si>
  <si>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</si>
  <si>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</si>
  <si>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</si>
  <si>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</si>
  <si>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</si>
  <si>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</si>
  <si>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</si>
  <si>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</si>
  <si>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</si>
  <si>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</si>
  <si>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</si>
  <si>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</si>
  <si>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</si>
  <si>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</si>
  <si>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</si>
  <si>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</si>
  <si>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</si>
  <si>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</si>
  <si>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</si>
  <si>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</si>
  <si>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</si>
  <si>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</si>
  <si>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</si>
  <si>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</si>
  <si>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</si>
  <si>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</si>
  <si>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</si>
  <si>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</si>
  <si>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</si>
  <si>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</si>
  <si>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</si>
  <si>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</si>
  <si>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</si>
  <si>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</si>
  <si>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</si>
  <si>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</si>
  <si>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</si>
  <si>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</si>
  <si>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</si>
  <si>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</si>
  <si>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</si>
  <si>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</si>
  <si>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</si>
  <si>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</si>
  <si>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</si>
  <si>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</si>
  <si>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</si>
  <si>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</si>
  <si>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</si>
  <si>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</si>
  <si>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</si>
  <si>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</si>
  <si>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</si>
  <si>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</si>
  <si>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</si>
  <si>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</si>
  <si>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</si>
  <si>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</si>
  <si>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</si>
  <si>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</si>
  <si>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</si>
  <si>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</si>
  <si>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</si>
  <si>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</si>
  <si>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</si>
  <si>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</si>
  <si>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</si>
  <si>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</si>
  <si>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</si>
  <si>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</si>
  <si>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</si>
  <si>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</si>
  <si>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</si>
  <si>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</si>
  <si>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</si>
  <si>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</si>
  <si>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</si>
  <si>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</si>
  <si>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</si>
  <si>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</si>
  <si>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</si>
  <si>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</si>
  <si>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</si>
  <si>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</si>
  <si>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</si>
  <si>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</si>
  <si>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</si>
  <si>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</si>
  <si>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</si>
  <si>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</si>
  <si>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</si>
  <si>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</si>
  <si>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</si>
  <si>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</si>
  <si>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</si>
  <si>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</si>
  <si>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</si>
  <si>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</si>
  <si>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</si>
  <si>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</si>
  <si>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</si>
  <si>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</si>
  <si>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</si>
  <si>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</si>
  <si>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</si>
  <si>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</si>
  <si>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</si>
  <si>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</si>
  <si>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</si>
  <si>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</si>
  <si>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</si>
  <si>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</si>
  <si>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</si>
  <si>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</si>
  <si>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</si>
  <si>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</si>
  <si>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</si>
  <si>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</si>
  <si>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</si>
  <si>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</si>
  <si>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</si>
  <si>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</si>
  <si>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</si>
  <si>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</si>
  <si>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</si>
  <si>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</si>
  <si>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</si>
  <si>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</si>
  <si>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</si>
  <si>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</si>
  <si>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</si>
  <si>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</si>
  <si>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</si>
  <si>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</si>
  <si>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</si>
  <si>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</si>
  <si>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</si>
  <si>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</si>
  <si>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</si>
  <si>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</si>
  <si>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</si>
  <si>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</si>
  <si>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</si>
  <si>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</si>
  <si>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</si>
  <si>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</si>
  <si>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</si>
  <si>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</si>
  <si>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</si>
  <si>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</si>
  <si>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</si>
  <si>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</si>
  <si>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</si>
  <si>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</si>
  <si>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</si>
  <si>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</si>
  <si>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</si>
  <si>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</si>
  <si>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</si>
  <si>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</si>
  <si>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</si>
  <si>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</si>
  <si>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</si>
  <si>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</si>
  <si>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</si>
  <si>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</si>
  <si>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</si>
  <si>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</si>
  <si>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</si>
  <si>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</si>
  <si>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</si>
  <si>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</si>
  <si>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</si>
  <si>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</si>
  <si>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</si>
  <si>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</si>
  <si>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</si>
  <si>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</si>
  <si>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</si>
  <si>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</si>
  <si>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</si>
  <si>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</si>
  <si>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</si>
  <si>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</si>
  <si>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</si>
  <si>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</si>
  <si>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</si>
  <si>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</si>
  <si>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</si>
  <si>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</si>
  <si>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</si>
  <si>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</si>
  <si>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</si>
  <si>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</si>
  <si>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</si>
  <si>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</si>
  <si>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</si>
  <si>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</si>
  <si>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</si>
  <si>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</si>
  <si>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</si>
  <si>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</si>
  <si>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</si>
  <si>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</si>
  <si>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</si>
  <si>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</si>
  <si>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</si>
  <si>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</si>
  <si>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</si>
  <si>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</si>
  <si>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</si>
  <si>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</si>
  <si>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</si>
  <si>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</si>
  <si>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</si>
  <si>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</si>
  <si>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</si>
  <si>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</si>
  <si>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</si>
  <si>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</si>
  <si>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</si>
  <si>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</si>
  <si>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</si>
  <si>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</si>
  <si>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</si>
  <si>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</si>
  <si>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</si>
  <si>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</si>
  <si>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</si>
  <si>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</si>
  <si>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</si>
  <si>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</si>
  <si>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</si>
  <si>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</si>
  <si>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</si>
  <si>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</si>
  <si>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</si>
  <si>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</si>
  <si>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</si>
  <si>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</si>
  <si>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</si>
  <si>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</si>
  <si>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</si>
  <si>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</si>
  <si>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</si>
  <si>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</si>
  <si>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</si>
  <si>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</si>
  <si>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</si>
  <si>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</si>
  <si>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</si>
  <si>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</si>
  <si>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</si>
  <si>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</si>
  <si>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</si>
  <si>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</si>
  <si>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</si>
  <si>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</si>
  <si>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</si>
  <si>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</si>
  <si>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</si>
  <si>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</si>
  <si>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</si>
  <si>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</si>
  <si>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</si>
  <si>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</si>
  <si>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</si>
  <si>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</si>
  <si>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</si>
  <si>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</si>
  <si>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</si>
  <si>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</si>
  <si>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</si>
  <si>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</si>
  <si>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</si>
  <si>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</si>
  <si>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</si>
  <si>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</si>
  <si>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</si>
  <si>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</si>
  <si>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</si>
  <si>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</si>
  <si>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</si>
  <si>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</si>
  <si>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</si>
  <si>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</si>
  <si>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</si>
  <si>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</si>
  <si>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</si>
  <si>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</si>
  <si>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</si>
  <si>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</si>
  <si>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</si>
  <si>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</si>
  <si>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</si>
  <si>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</si>
  <si>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</si>
  <si>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</si>
  <si>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</si>
  <si>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</si>
  <si>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</si>
  <si>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</si>
  <si>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</si>
  <si>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</si>
  <si>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</si>
  <si>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</si>
  <si>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</si>
  <si>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</si>
  <si>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</si>
  <si>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</si>
  <si>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</si>
  <si>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</si>
  <si>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</si>
  <si>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</si>
  <si>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</si>
  <si>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</si>
  <si>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</si>
  <si>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</si>
  <si>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</si>
  <si>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</si>
  <si>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</si>
  <si>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</si>
  <si>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</si>
  <si>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</si>
  <si>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</si>
  <si>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</si>
  <si>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</si>
  <si>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</si>
  <si>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</si>
  <si>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</si>
  <si>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</si>
  <si>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</si>
  <si>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</si>
  <si>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</si>
  <si>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</si>
  <si>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</si>
  <si>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</si>
  <si>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</si>
  <si>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</si>
  <si>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</si>
  <si>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</si>
  <si>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</si>
  <si>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</si>
  <si>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</si>
  <si>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</si>
  <si>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</si>
  <si>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</si>
  <si>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</si>
  <si>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</si>
  <si>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</si>
  <si>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</si>
  <si>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</si>
  <si>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</si>
  <si>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</si>
  <si>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</si>
  <si>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</si>
  <si>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</si>
  <si>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</si>
  <si>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</si>
  <si>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</si>
  <si>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</si>
  <si>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</si>
  <si>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</si>
  <si>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</si>
  <si>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</si>
  <si>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</si>
  <si>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</si>
  <si>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</si>
  <si>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</si>
  <si>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</si>
  <si>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</si>
  <si>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</si>
  <si>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</si>
  <si>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</si>
  <si>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</si>
  <si>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</si>
  <si>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</si>
  <si>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</si>
  <si>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</si>
  <si>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</si>
  <si>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</si>
  <si>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</si>
  <si>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</si>
  <si>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</si>
  <si>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</si>
  <si>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</si>
  <si>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</si>
  <si>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</si>
  <si>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</si>
  <si>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</si>
  <si>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</si>
  <si>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</si>
  <si>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</si>
  <si>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</si>
  <si>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</si>
  <si>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</si>
  <si>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</si>
  <si>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</si>
  <si>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</si>
  <si>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</si>
  <si>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</si>
  <si>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</si>
  <si>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</si>
  <si>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</si>
  <si>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</si>
  <si>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</si>
  <si>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</si>
  <si>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</si>
  <si>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</si>
  <si>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</si>
  <si>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</si>
  <si>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</si>
  <si>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</si>
  <si>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</si>
  <si>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</si>
  <si>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</si>
  <si>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</si>
  <si>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</si>
  <si>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</si>
  <si>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</si>
  <si>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</si>
  <si>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</si>
  <si>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</si>
  <si>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</si>
  <si>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</si>
  <si>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</si>
  <si>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</si>
  <si>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</si>
  <si>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</si>
  <si>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</si>
  <si>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</si>
  <si>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</si>
  <si>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</si>
  <si>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</si>
  <si>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</si>
  <si>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</si>
  <si>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</si>
  <si>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</si>
  <si>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</si>
  <si>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</si>
  <si>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</si>
  <si>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</si>
  <si>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</si>
  <si>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</si>
  <si>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</si>
  <si>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</si>
  <si>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</si>
  <si>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</si>
  <si>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</si>
  <si>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</si>
  <si>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</si>
  <si>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</si>
  <si>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</si>
  <si>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</si>
  <si>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</si>
  <si>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</si>
  <si>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</si>
  <si>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</si>
  <si>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</si>
  <si>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</si>
  <si>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</si>
  <si>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</si>
  <si>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</si>
  <si>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</si>
  <si>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</si>
  <si>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</si>
  <si>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</si>
  <si>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</si>
  <si>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</si>
  <si>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</si>
  <si>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</si>
  <si>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</si>
  <si>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</si>
  <si>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</si>
  <si>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</si>
  <si>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</si>
  <si>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</si>
  <si>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</si>
  <si>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</si>
  <si>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</si>
  <si>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</si>
  <si>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</si>
  <si>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</si>
  <si>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</si>
  <si>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</si>
  <si>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</si>
  <si>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</si>
  <si>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</si>
  <si>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</si>
  <si>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</si>
  <si>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</si>
  <si>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</si>
  <si>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</si>
  <si>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</si>
  <si>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</si>
  <si>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</si>
  <si>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</si>
  <si>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</si>
  <si>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</si>
  <si>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</si>
  <si>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</si>
  <si>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</si>
  <si>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</si>
  <si>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</si>
  <si>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</si>
  <si>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</si>
  <si>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</si>
  <si>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</si>
  <si>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</si>
  <si>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</si>
  <si>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</si>
  <si>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</si>
  <si>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</si>
  <si>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</si>
  <si>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</si>
  <si>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</si>
  <si>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</si>
  <si>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</si>
  <si>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</si>
  <si>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</si>
  <si>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</si>
  <si>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</si>
  <si>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</si>
  <si>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</si>
  <si>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</si>
  <si>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</si>
  <si>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</si>
  <si>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</si>
  <si>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</si>
  <si>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</si>
  <si>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</si>
  <si>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</si>
  <si>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</si>
  <si>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</si>
  <si>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</si>
  <si>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</si>
  <si>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</si>
  <si>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</si>
  <si>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</si>
  <si>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</si>
  <si>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</si>
  <si>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</si>
  <si>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</si>
  <si>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</si>
  <si>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</si>
  <si>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</si>
  <si>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</si>
  <si>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</si>
  <si>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</si>
  <si>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</si>
  <si>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</si>
  <si>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</si>
  <si>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</si>
  <si>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</si>
  <si>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</si>
  <si>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</si>
  <si>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</si>
  <si>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</si>
  <si>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</si>
  <si>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</si>
  <si>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</si>
  <si>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</si>
  <si>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</si>
  <si>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</si>
  <si>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</si>
  <si>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</si>
  <si>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</si>
  <si>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</si>
  <si>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</si>
  <si>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</si>
  <si>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</si>
  <si>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</si>
  <si>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</si>
  <si>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</si>
  <si>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</si>
  <si>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</si>
  <si>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</si>
  <si>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</si>
  <si>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</si>
  <si>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</si>
  <si>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</si>
  <si>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</si>
  <si>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</si>
  <si>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</si>
  <si>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</si>
  <si>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</si>
  <si>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</si>
  <si>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</si>
  <si>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</si>
  <si>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</si>
  <si>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</si>
  <si>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</si>
  <si>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</si>
  <si>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</si>
  <si>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</si>
  <si>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</si>
  <si>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</si>
  <si>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</si>
  <si>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</si>
  <si>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</si>
  <si>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</si>
  <si>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</si>
  <si>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</si>
  <si>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</si>
  <si>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</si>
  <si>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</si>
  <si>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</si>
  <si>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</si>
  <si>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</si>
  <si>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</si>
  <si>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</si>
  <si>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</si>
  <si>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</si>
  <si>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</si>
  <si>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</si>
  <si>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</si>
  <si>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</si>
  <si>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</si>
  <si>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</si>
  <si>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</si>
  <si>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</si>
  <si>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</si>
  <si>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</si>
  <si>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</si>
  <si>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</si>
  <si>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</si>
  <si>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</si>
  <si>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</si>
  <si>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</si>
  <si>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</si>
  <si>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</si>
  <si>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</si>
  <si>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</si>
  <si>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</si>
  <si>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</si>
  <si>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</si>
  <si>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</si>
  <si>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</si>
  <si>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</si>
  <si>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</si>
  <si>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</si>
  <si>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</si>
  <si>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</si>
  <si>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</si>
  <si>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</si>
  <si>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</si>
  <si>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</si>
  <si>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</si>
  <si>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</si>
  <si>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</si>
  <si>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</si>
  <si>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</si>
  <si>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</si>
  <si>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</si>
  <si>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</si>
  <si>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</si>
  <si>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</si>
  <si>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</si>
  <si>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</si>
  <si>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</si>
  <si>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</si>
  <si>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</si>
  <si>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</si>
  <si>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</si>
  <si>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</si>
  <si>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</si>
  <si>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</si>
  <si>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</si>
  <si>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</si>
  <si>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</si>
  <si>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</si>
  <si>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</si>
  <si>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</si>
  <si>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</si>
  <si>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</si>
  <si>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</si>
  <si>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</si>
  <si>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</si>
  <si>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</si>
  <si>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</si>
  <si>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</si>
  <si>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</si>
  <si>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</si>
  <si>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</si>
  <si>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</si>
  <si>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</si>
  <si>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</si>
  <si>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</si>
  <si>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</si>
  <si>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</si>
  <si>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</si>
  <si>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</si>
  <si>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</si>
  <si>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</si>
  <si>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</si>
  <si>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</si>
  <si>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</si>
  <si>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</si>
  <si>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</si>
  <si>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</si>
  <si>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</si>
  <si>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</si>
  <si>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</si>
  <si>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</si>
  <si>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</si>
  <si>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</si>
  <si>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</si>
  <si>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</si>
  <si>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</si>
  <si>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</si>
  <si>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</si>
  <si>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</si>
  <si>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</si>
  <si>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</si>
  <si>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</si>
  <si>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</si>
  <si>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</si>
  <si>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</si>
  <si>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</si>
  <si>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</si>
  <si>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</si>
  <si>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</si>
  <si>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</si>
  <si>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</si>
  <si>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</si>
  <si>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</si>
  <si>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</si>
  <si>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</si>
  <si>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</si>
  <si>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</si>
  <si>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</si>
  <si>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</si>
  <si>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</si>
  <si>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</si>
  <si>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</si>
  <si>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</si>
  <si>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</si>
  <si>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</si>
  <si>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</si>
  <si>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</si>
  <si>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</si>
  <si>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</si>
  <si>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</si>
  <si>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</si>
  <si>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</si>
  <si>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</si>
  <si>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</si>
  <si>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</si>
  <si>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</si>
  <si>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</si>
  <si>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</si>
  <si>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</si>
  <si>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</si>
  <si>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</si>
  <si>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</si>
  <si>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</si>
  <si>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</si>
  <si>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</si>
  <si>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</si>
  <si>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</si>
  <si>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</si>
  <si>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</si>
  <si>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</si>
  <si>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</si>
  <si>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</si>
  <si>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</si>
  <si>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</si>
  <si>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</si>
  <si>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</si>
  <si>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</si>
  <si>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</si>
  <si>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</si>
  <si>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</si>
  <si>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</si>
  <si>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</si>
  <si>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</si>
  <si>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</si>
  <si>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</si>
  <si>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</si>
  <si>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</si>
  <si>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</si>
  <si>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</si>
  <si>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</si>
  <si>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</si>
  <si>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</si>
  <si>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</si>
  <si>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</si>
  <si>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</si>
  <si>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</si>
  <si>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</si>
  <si>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</si>
  <si>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</si>
  <si>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</si>
  <si>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</si>
  <si>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</si>
  <si>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</si>
  <si>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</si>
  <si>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</si>
  <si>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</si>
  <si>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</si>
  <si>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</si>
  <si>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</si>
  <si>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</si>
  <si>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</si>
  <si>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</si>
  <si>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</si>
  <si>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</si>
  <si>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</si>
  <si>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</si>
  <si>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</si>
  <si>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</si>
  <si>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</si>
  <si>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</si>
  <si>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</si>
  <si>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</si>
  <si>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</si>
  <si>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</si>
  <si>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</si>
  <si>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</si>
  <si>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</si>
  <si>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</si>
  <si>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</si>
  <si>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</si>
  <si>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</si>
  <si>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</si>
  <si>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</si>
  <si>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</si>
  <si>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</si>
  <si>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</si>
  <si>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</si>
  <si>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</si>
  <si>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</si>
  <si>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</si>
  <si>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</si>
  <si>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</si>
  <si>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</si>
  <si>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</si>
  <si>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</si>
  <si>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</si>
  <si>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</si>
  <si>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</si>
  <si>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</si>
  <si>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</si>
  <si>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</si>
  <si>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</si>
  <si>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</si>
  <si>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</si>
  <si>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</si>
  <si>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</si>
  <si>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</si>
  <si>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</si>
  <si>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</si>
  <si>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</si>
  <si>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</si>
  <si>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</si>
  <si>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</si>
  <si>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</si>
  <si>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</si>
  <si>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</si>
  <si>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</si>
  <si>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</si>
  <si>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</si>
  <si>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</si>
  <si>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</si>
  <si>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</si>
  <si>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</si>
  <si>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</si>
  <si>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</si>
  <si>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</si>
  <si>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</si>
  <si>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</si>
  <si>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</si>
  <si>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</si>
  <si>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</si>
  <si>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</si>
  <si>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</si>
  <si>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</si>
  <si>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</si>
  <si>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</si>
  <si>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</si>
  <si>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</si>
  <si>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</si>
  <si>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</si>
  <si>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</si>
  <si>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</si>
  <si>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</si>
  <si>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</si>
  <si>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</si>
  <si>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</si>
  <si>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</si>
  <si>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</si>
  <si>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</si>
  <si>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</si>
  <si>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</si>
  <si>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</si>
  <si>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</si>
  <si>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</si>
  <si>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</si>
  <si>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</si>
  <si>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</si>
  <si>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</si>
  <si>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</si>
  <si>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</si>
  <si>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</si>
  <si>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</si>
  <si>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</si>
  <si>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</si>
  <si>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</si>
  <si>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</si>
  <si>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</si>
  <si>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</si>
  <si>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</si>
  <si>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</si>
  <si>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</si>
  <si>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</si>
  <si>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</si>
  <si>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</si>
  <si>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</si>
  <si>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</si>
  <si>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</si>
  <si>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</si>
  <si>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</si>
  <si>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</si>
  <si>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</si>
  <si>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</si>
  <si>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</si>
  <si>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</si>
  <si>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</si>
  <si>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</si>
  <si>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</si>
  <si>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</si>
  <si>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</si>
  <si>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</si>
  <si>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</si>
  <si>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</si>
  <si>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</si>
  <si>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</si>
  <si>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</si>
  <si>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</si>
  <si>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</si>
  <si>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</si>
  <si>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</si>
  <si>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</si>
  <si>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</si>
  <si>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</si>
  <si>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</si>
  <si>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</si>
  <si>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</si>
  <si>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</si>
  <si>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</si>
  <si>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</si>
  <si>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</si>
  <si>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</si>
  <si>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</si>
  <si>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</si>
  <si>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</si>
  <si>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</si>
  <si>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</si>
  <si>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</si>
  <si>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</si>
  <si>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</si>
  <si>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</si>
  <si>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</si>
  <si>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</si>
  <si>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</si>
  <si>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</si>
  <si>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</si>
  <si>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</si>
  <si>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</si>
  <si>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</si>
  <si>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</si>
  <si>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</si>
  <si>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</si>
  <si>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</si>
  <si>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</si>
  <si>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</si>
  <si>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</si>
  <si>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</si>
  <si>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</si>
  <si>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</si>
  <si>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</si>
  <si>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</si>
  <si>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</si>
  <si>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</si>
  <si>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</si>
  <si>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</si>
  <si>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</si>
  <si>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</si>
  <si>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</si>
  <si>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</si>
  <si>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</si>
  <si>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</si>
  <si>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</si>
  <si>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</si>
  <si>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</si>
  <si>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</si>
  <si>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</si>
  <si>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</si>
  <si>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</si>
  <si>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</si>
  <si>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</si>
  <si>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</si>
  <si>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</si>
  <si>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</si>
  <si>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</si>
  <si>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</si>
  <si>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</si>
  <si>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</si>
  <si>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</si>
  <si>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</si>
  <si>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</si>
  <si>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</si>
  <si>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</si>
  <si>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</si>
  <si>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</si>
  <si>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</si>
  <si>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</si>
  <si>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</si>
  <si>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</si>
  <si>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</si>
  <si>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</si>
  <si>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</si>
  <si>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</si>
  <si>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</si>
  <si>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</si>
  <si>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</si>
  <si>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</si>
  <si>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</si>
  <si>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</si>
  <si>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</si>
  <si>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</si>
  <si>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</si>
  <si>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</si>
  <si>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</si>
  <si>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</si>
  <si>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</si>
  <si>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</si>
  <si>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</si>
  <si>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</si>
  <si>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</si>
  <si>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</si>
  <si>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</si>
  <si>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</si>
  <si>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</si>
  <si>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</si>
  <si>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</si>
  <si>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</si>
  <si>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</si>
  <si>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</si>
  <si>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</si>
  <si>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</si>
  <si>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</si>
  <si>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</si>
  <si>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</si>
  <si>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</si>
  <si>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</si>
  <si>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</si>
  <si>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</si>
  <si>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</si>
  <si>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</si>
  <si>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</si>
  <si>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</si>
  <si>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</si>
  <si>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</si>
  <si>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</si>
  <si>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</si>
  <si>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</si>
  <si>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</si>
  <si>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</si>
  <si>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</si>
  <si>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</si>
  <si>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</si>
  <si>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</si>
  <si>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</si>
  <si>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</si>
  <si>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</si>
  <si>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</si>
  <si>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</si>
  <si>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</si>
  <si>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</si>
  <si>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</si>
  <si>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</si>
  <si>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</si>
  <si>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</si>
  <si>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</si>
  <si>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</si>
  <si>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</si>
  <si>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</si>
  <si>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</si>
  <si>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</si>
  <si>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</si>
  <si>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</si>
  <si>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</si>
  <si>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</si>
  <si>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</si>
  <si>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</si>
  <si>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</si>
  <si>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</si>
  <si>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</si>
  <si>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</si>
  <si>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</si>
  <si>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</si>
  <si>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</si>
  <si>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</si>
  <si>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</si>
  <si>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</si>
  <si>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</si>
  <si>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</si>
  <si>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</si>
  <si>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</si>
  <si>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</si>
  <si>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</si>
  <si>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</si>
  <si>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</si>
  <si>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</si>
  <si>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</si>
  <si>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</si>
  <si>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</si>
  <si>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</si>
  <si>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</si>
  <si>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</si>
  <si>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</si>
  <si>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</si>
  <si>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</si>
  <si>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</si>
  <si>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</si>
  <si>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</si>
  <si>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</si>
  <si>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</si>
  <si>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</si>
  <si>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</si>
  <si>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</si>
  <si>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</si>
  <si>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</si>
  <si>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</si>
  <si>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</si>
  <si>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</si>
  <si>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</si>
  <si>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</si>
  <si>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</si>
  <si>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</si>
  <si>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</si>
  <si>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</si>
  <si>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</si>
  <si>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</si>
  <si>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</si>
  <si>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</si>
  <si>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</si>
  <si>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</si>
  <si>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</si>
  <si>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</si>
  <si>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</si>
  <si>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</si>
  <si>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</si>
  <si>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</si>
  <si>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</si>
  <si>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</si>
  <si>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</si>
  <si>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</si>
  <si>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</si>
  <si>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</si>
  <si>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</si>
  <si>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</si>
  <si>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</si>
  <si>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</si>
  <si>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</si>
  <si>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</si>
  <si>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</si>
  <si>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</si>
  <si>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</si>
  <si>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</si>
  <si>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</si>
  <si>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</si>
  <si>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</si>
  <si>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</si>
  <si>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</si>
  <si>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</si>
  <si>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</si>
  <si>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</si>
  <si>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</si>
  <si>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</si>
  <si>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</si>
  <si>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</si>
  <si>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</si>
  <si>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</si>
  <si>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</si>
  <si>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</si>
  <si>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</si>
  <si>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</si>
  <si>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</si>
  <si>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</si>
  <si>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</si>
  <si>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</si>
  <si>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</si>
  <si>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</si>
  <si>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</si>
  <si>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</si>
  <si>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</si>
  <si>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</si>
  <si>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</si>
  <si>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</si>
  <si>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</si>
  <si>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</si>
  <si>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</si>
  <si>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</si>
  <si>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</si>
  <si>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</si>
  <si>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</si>
  <si>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</si>
  <si>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</si>
  <si>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</si>
  <si>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</si>
  <si>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</si>
  <si>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</si>
  <si>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</si>
  <si>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</si>
  <si>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</si>
  <si>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</si>
  <si>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</si>
  <si>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</si>
  <si>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</si>
  <si>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</si>
  <si>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</si>
  <si>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</si>
  <si>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</si>
  <si>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</si>
  <si>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</si>
  <si>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</si>
  <si>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</si>
  <si>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</si>
  <si>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</si>
  <si>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</si>
  <si>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</si>
  <si>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</si>
  <si>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</si>
  <si>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</si>
  <si>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</si>
  <si>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</si>
  <si>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</si>
  <si>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</si>
  <si>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</si>
  <si>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</si>
  <si>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</si>
  <si>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</si>
  <si>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</si>
  <si>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</si>
  <si>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</si>
  <si>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</si>
  <si>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</si>
  <si>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</si>
  <si>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</si>
  <si>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</si>
  <si>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</si>
  <si>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</si>
  <si>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</si>
  <si>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</si>
  <si>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</si>
  <si>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</si>
  <si>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</si>
  <si>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</si>
  <si>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</si>
  <si>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</si>
  <si>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</si>
  <si>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</si>
  <si>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</si>
  <si>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</si>
  <si>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</si>
  <si>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</si>
  <si>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</si>
  <si>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</si>
  <si>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</si>
  <si>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</si>
  <si>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</si>
  <si>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</si>
  <si>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</si>
  <si>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</si>
  <si>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</si>
  <si>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</si>
  <si>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</si>
  <si>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</si>
  <si>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</si>
  <si>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</si>
  <si>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</si>
  <si>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</si>
  <si>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</si>
  <si>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</si>
  <si>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</si>
  <si>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</si>
  <si>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</si>
  <si>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</si>
  <si>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</si>
  <si>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</si>
  <si>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</si>
  <si>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</si>
  <si>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</si>
  <si>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</si>
  <si>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</si>
  <si>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</si>
  <si>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</si>
  <si>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</si>
  <si>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</si>
  <si>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</si>
  <si>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</si>
  <si>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</si>
  <si>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</si>
  <si>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</si>
  <si>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</si>
  <si>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</si>
  <si>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</si>
  <si>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</si>
  <si>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</si>
  <si>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</si>
  <si>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</si>
  <si>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</si>
  <si>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</si>
  <si>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</si>
  <si>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</si>
  <si>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</si>
  <si>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</si>
  <si>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</si>
  <si>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</si>
  <si>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</si>
  <si>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</si>
  <si>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</si>
  <si>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</si>
  <si>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</si>
  <si>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</si>
  <si>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</si>
  <si>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</si>
  <si>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</si>
  <si>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</si>
  <si>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</si>
  <si>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</si>
  <si>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</si>
  <si>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</si>
  <si>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</si>
  <si>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</si>
  <si>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</si>
  <si>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</si>
  <si>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</si>
  <si>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</si>
  <si>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</si>
  <si>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</si>
  <si>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</si>
  <si>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</si>
  <si>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</si>
  <si>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</si>
  <si>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</si>
  <si>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</si>
  <si>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</si>
  <si>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</si>
  <si>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</si>
  <si>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</si>
  <si>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</si>
  <si>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</si>
  <si>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</si>
  <si>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</si>
  <si>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</si>
  <si>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</si>
  <si>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</si>
  <si>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</si>
  <si>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</si>
  <si>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</si>
  <si>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</si>
  <si>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</si>
  <si>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</si>
  <si>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</si>
  <si>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</si>
  <si>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</si>
  <si>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</si>
  <si>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</si>
  <si>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</si>
  <si>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</si>
  <si>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</si>
  <si>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</si>
  <si>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</si>
  <si>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</si>
  <si>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</si>
  <si>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</si>
  <si>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</si>
  <si>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</si>
  <si>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</si>
  <si>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</si>
  <si>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</si>
  <si>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</si>
  <si>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</si>
  <si>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</si>
  <si>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</si>
  <si>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</si>
  <si>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</si>
  <si>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</si>
  <si>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</si>
  <si>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</si>
  <si>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</si>
  <si>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</si>
  <si>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</si>
  <si>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</si>
  <si>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</si>
  <si>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</si>
  <si>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</si>
  <si>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</si>
  <si>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</si>
  <si>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</si>
  <si>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</si>
  <si>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</si>
  <si>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</si>
  <si>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</si>
  <si>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</si>
  <si>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</si>
  <si>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</si>
  <si>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</si>
  <si>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</si>
  <si>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</si>
  <si>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</si>
  <si>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</si>
  <si>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</si>
  <si>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</si>
  <si>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</si>
  <si>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</si>
  <si>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</si>
  <si>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</si>
  <si>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</si>
  <si>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</si>
  <si>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</si>
  <si>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</si>
  <si>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</si>
  <si>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</si>
  <si>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</si>
  <si>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</si>
  <si>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</si>
  <si>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</si>
  <si>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</si>
  <si>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</si>
  <si>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</si>
  <si>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</si>
  <si>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</si>
  <si>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</si>
  <si>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</si>
  <si>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</si>
  <si>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</si>
  <si>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</si>
  <si>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</si>
  <si>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</si>
  <si>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</si>
  <si>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</si>
  <si>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</si>
  <si>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</si>
  <si>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</si>
  <si>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</si>
  <si>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</si>
  <si>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</si>
  <si>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</si>
  <si>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</si>
  <si>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</si>
  <si>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</si>
  <si>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</si>
  <si>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</si>
  <si>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</si>
  <si>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</si>
  <si>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</si>
  <si>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</si>
  <si>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</si>
  <si>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</si>
  <si>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</si>
  <si>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</si>
  <si>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</si>
  <si>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</si>
  <si>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</si>
  <si>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</si>
  <si>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</si>
  <si>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</si>
  <si>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</si>
  <si>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</si>
  <si>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</si>
  <si>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</si>
  <si>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</si>
  <si>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</si>
  <si>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</si>
  <si>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</si>
  <si>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</si>
  <si>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</si>
  <si>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</si>
  <si>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</si>
  <si>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</si>
  <si>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</si>
  <si>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</si>
  <si>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</si>
  <si>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</si>
  <si>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</si>
  <si>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</si>
  <si>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</si>
  <si>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</si>
  <si>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</si>
  <si>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</si>
  <si>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</si>
  <si>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</si>
  <si>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</si>
  <si>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</si>
  <si>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</si>
  <si>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</si>
  <si>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</si>
  <si>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</si>
  <si>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</si>
  <si>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</si>
  <si>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</si>
  <si>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</si>
  <si>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</si>
  <si>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</si>
  <si>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</si>
  <si>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</si>
  <si>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</si>
  <si>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</si>
  <si>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</si>
  <si>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</si>
  <si>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</si>
  <si>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</si>
  <si>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</si>
  <si>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</si>
  <si>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</si>
  <si>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</si>
  <si>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</si>
  <si>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</si>
  <si>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</si>
  <si>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</si>
  <si>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</si>
  <si>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</si>
  <si>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</si>
  <si>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</si>
  <si>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</si>
  <si>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</si>
  <si>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</si>
  <si>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</si>
  <si>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</si>
  <si>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</si>
  <si>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</si>
  <si>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</si>
  <si>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</si>
  <si>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</si>
  <si>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</si>
  <si>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</si>
  <si>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</si>
  <si>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</si>
  <si>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</si>
  <si>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</si>
  <si>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</si>
  <si>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</si>
  <si>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</si>
  <si>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</si>
  <si>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</si>
  <si>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</si>
  <si>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</si>
  <si>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</si>
  <si>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</si>
  <si>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</si>
  <si>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</si>
  <si>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</si>
  <si>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</si>
  <si>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</si>
  <si>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</si>
  <si>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</si>
  <si>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</si>
  <si>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</si>
  <si>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</si>
  <si>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</si>
  <si>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</si>
  <si>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</si>
  <si>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</si>
  <si>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</si>
  <si>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</si>
  <si>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</si>
  <si>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</si>
  <si>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</si>
  <si>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</si>
  <si>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</si>
  <si>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</si>
  <si>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</si>
  <si>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</si>
  <si>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</si>
  <si>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</si>
  <si>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</si>
  <si>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</si>
  <si>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</si>
  <si>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</si>
  <si>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</si>
  <si>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</si>
  <si>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</si>
  <si>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</si>
  <si>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</si>
  <si>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</si>
  <si>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</si>
  <si>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</si>
  <si>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</si>
  <si>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</si>
  <si>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</si>
  <si>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</si>
  <si>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</si>
  <si>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</si>
  <si>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</si>
  <si>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</si>
  <si>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</si>
  <si>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</si>
  <si>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</si>
  <si>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</si>
  <si>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</si>
  <si>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</si>
  <si>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</si>
  <si>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</si>
  <si>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</si>
  <si>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</si>
  <si>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</si>
  <si>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</si>
  <si>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</si>
  <si>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</si>
  <si>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</si>
  <si>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</si>
  <si>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</si>
  <si>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</si>
  <si>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</si>
  <si>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</si>
  <si>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</si>
  <si>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</si>
  <si>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</si>
  <si>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</si>
  <si>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</si>
  <si>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</si>
  <si>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</si>
  <si>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</si>
  <si>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</si>
  <si>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</si>
  <si>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</si>
  <si>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</si>
  <si>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</si>
  <si>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</si>
  <si>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</si>
  <si>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</si>
  <si>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</si>
  <si>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</si>
  <si>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</si>
  <si>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</si>
  <si>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</si>
  <si>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</si>
  <si>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</si>
  <si>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</si>
  <si>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</si>
  <si>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</si>
  <si>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</si>
  <si>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</si>
  <si>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</si>
  <si>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</si>
  <si>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</si>
  <si>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</si>
  <si>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</si>
  <si>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</si>
  <si>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</si>
  <si>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</si>
  <si>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</si>
  <si>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</si>
  <si>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</si>
  <si>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</si>
  <si>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</si>
  <si>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</si>
  <si>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</si>
  <si>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</si>
  <si>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</si>
  <si>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</si>
  <si>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</si>
  <si>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</si>
  <si>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</si>
  <si>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</si>
  <si>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</si>
  <si>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</si>
  <si>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</si>
  <si>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</si>
  <si>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</si>
  <si>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</si>
  <si>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</si>
  <si>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</si>
  <si>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</si>
  <si>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</si>
  <si>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</si>
  <si>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</si>
  <si>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</si>
  <si>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</si>
  <si>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</si>
  <si>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</si>
  <si>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</si>
  <si>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</si>
  <si>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</si>
  <si>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</si>
  <si>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</si>
  <si>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</si>
  <si>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</si>
  <si>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</si>
  <si>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</si>
  <si>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</si>
  <si>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</si>
  <si>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</si>
  <si>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</si>
  <si>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</si>
  <si>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</si>
  <si>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</si>
  <si>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</si>
  <si>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</si>
  <si>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</si>
  <si>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</si>
  <si>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</si>
  <si>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</si>
  <si>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</si>
  <si>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</si>
  <si>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</si>
  <si>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</si>
  <si>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</si>
  <si>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</si>
  <si>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</si>
  <si>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</si>
  <si>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</si>
  <si>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</si>
  <si>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</si>
  <si>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</si>
  <si>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</si>
  <si>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</si>
  <si>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</si>
  <si>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</si>
  <si>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</si>
  <si>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</si>
  <si>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</si>
  <si>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</si>
  <si>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</si>
  <si>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</si>
  <si>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</si>
  <si>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</si>
  <si>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</si>
  <si>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</si>
  <si>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</si>
  <si>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</si>
  <si>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</si>
  <si>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</si>
  <si>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</si>
  <si>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</si>
  <si>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</si>
  <si>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</si>
  <si>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</si>
  <si>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</si>
  <si>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</si>
  <si>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</si>
  <si>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</si>
  <si>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</si>
  <si>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</si>
  <si>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</si>
  <si>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</si>
  <si>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</si>
  <si>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</si>
  <si>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</si>
  <si>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</si>
  <si>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</si>
  <si>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</si>
  <si>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</si>
  <si>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</si>
  <si>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</si>
  <si>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</si>
  <si>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</si>
  <si>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</si>
  <si>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</si>
  <si>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</si>
  <si>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</si>
  <si>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</si>
  <si>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</si>
  <si>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</si>
  <si>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</si>
  <si>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</si>
  <si>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</si>
  <si>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</si>
  <si>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</si>
  <si>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</si>
  <si>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</si>
  <si>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</si>
  <si>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</si>
  <si>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</si>
  <si>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</si>
  <si>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</si>
  <si>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</si>
  <si>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</si>
  <si>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</si>
  <si>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</si>
  <si>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</si>
  <si>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</si>
  <si>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</si>
  <si>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</si>
  <si>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</si>
  <si>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</si>
  <si>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</si>
  <si>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</si>
  <si>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</si>
  <si>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</si>
  <si>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</si>
  <si>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</si>
  <si>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</si>
  <si>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</si>
  <si>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</si>
  <si>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</si>
  <si>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</si>
  <si>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</si>
  <si>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</si>
  <si>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</si>
  <si>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</si>
  <si>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</si>
  <si>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</si>
  <si>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</si>
  <si>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</si>
  <si>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</si>
  <si>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</si>
  <si>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</si>
  <si>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</si>
  <si>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</si>
  <si>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</si>
  <si>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</si>
  <si>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</si>
  <si>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</si>
  <si>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</si>
  <si>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</si>
  <si>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</si>
  <si>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</si>
  <si>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</si>
  <si>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</si>
  <si>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</si>
  <si>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</si>
  <si>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</si>
  <si>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</si>
  <si>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</si>
  <si>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</si>
  <si>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</si>
  <si>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</si>
  <si>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</si>
  <si>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</si>
  <si>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</si>
  <si>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</si>
  <si>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</si>
  <si>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</si>
  <si>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</si>
  <si>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</si>
  <si>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</si>
  <si>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</si>
  <si>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</si>
  <si>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</si>
  <si>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</si>
  <si>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</si>
  <si>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</si>
  <si>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</si>
  <si>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</si>
  <si>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</si>
  <si>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</si>
  <si>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</si>
  <si>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</si>
  <si>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</si>
  <si>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</si>
  <si>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</si>
  <si>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</si>
  <si>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</si>
  <si>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</si>
  <si>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</si>
  <si>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</si>
  <si>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</si>
  <si>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</si>
  <si>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</si>
  <si>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</si>
  <si>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</si>
  <si>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</si>
  <si>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</si>
  <si>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</si>
  <si>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</si>
  <si>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</si>
  <si>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</si>
  <si>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</si>
  <si>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</si>
  <si>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</si>
  <si>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</si>
  <si>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</si>
  <si>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</si>
  <si>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</si>
  <si>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</si>
  <si>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</si>
  <si>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</si>
  <si>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</si>
  <si>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</si>
  <si>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</si>
  <si>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</si>
  <si>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</si>
  <si>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</si>
  <si>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</si>
  <si>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</si>
  <si>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</si>
  <si>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</si>
  <si>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</si>
  <si>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</si>
  <si>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</si>
  <si>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</si>
  <si>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</si>
  <si>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</si>
  <si>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</si>
  <si>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</si>
  <si>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</si>
  <si>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</si>
  <si>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</si>
  <si>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</si>
  <si>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</si>
  <si>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</si>
  <si>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</si>
  <si>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</si>
  <si>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</si>
  <si>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</si>
  <si>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</si>
  <si>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</si>
  <si>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</si>
  <si>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</si>
  <si>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</si>
  <si>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</si>
  <si>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</si>
  <si>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</si>
  <si>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</si>
  <si>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</si>
  <si>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</si>
  <si>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</si>
  <si>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</si>
  <si>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</si>
  <si>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</si>
  <si>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</si>
  <si>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</si>
  <si>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</si>
  <si>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</si>
  <si>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</si>
  <si>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</si>
  <si>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</si>
  <si>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</si>
  <si>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</si>
  <si>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</si>
  <si>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</si>
  <si>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</si>
  <si>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</si>
  <si>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</si>
  <si>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</si>
  <si>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</si>
  <si>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</si>
  <si>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</si>
  <si>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</si>
  <si>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</si>
  <si>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</si>
  <si>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</si>
  <si>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</si>
  <si>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</si>
  <si>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</si>
  <si>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</si>
  <si>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</si>
  <si>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</si>
  <si>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</si>
  <si>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</si>
  <si>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</si>
  <si>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</si>
  <si>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</si>
  <si>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</si>
  <si>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</si>
  <si>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</si>
  <si>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</si>
  <si>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</si>
  <si>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</si>
  <si>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</si>
  <si>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</si>
  <si>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</si>
  <si>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</si>
  <si>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</si>
  <si>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</si>
  <si>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</si>
  <si>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</si>
  <si>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</si>
  <si>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</si>
  <si>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</si>
  <si>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</si>
  <si>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</si>
  <si>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</si>
  <si>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</si>
  <si>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</si>
  <si>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</si>
  <si>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</si>
  <si>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</si>
  <si>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</si>
  <si>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</si>
  <si>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</si>
  <si>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</si>
  <si>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</si>
  <si>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</si>
  <si>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</si>
  <si>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</si>
  <si>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</si>
  <si>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</si>
  <si>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</si>
  <si>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</si>
  <si>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</si>
  <si>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</si>
  <si>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</si>
  <si>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</si>
  <si>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</si>
  <si>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</si>
  <si>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</si>
  <si>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</si>
  <si>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</si>
  <si>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</si>
  <si>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</si>
  <si>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</si>
  <si>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</si>
  <si>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</si>
  <si>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</si>
  <si>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</si>
  <si>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</si>
  <si>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</si>
  <si>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</si>
  <si>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</si>
  <si>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</si>
  <si>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</si>
  <si>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</si>
  <si>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</si>
  <si>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</si>
  <si>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</si>
  <si>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</si>
  <si>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</si>
  <si>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</si>
  <si>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</si>
  <si>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</si>
  <si>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</si>
  <si>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</si>
  <si>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</si>
  <si>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</si>
  <si>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</si>
  <si>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</si>
  <si>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</si>
  <si>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</si>
  <si>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</si>
  <si>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</si>
  <si>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</si>
  <si>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</si>
  <si>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</si>
  <si>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</si>
  <si>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</si>
  <si>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</si>
  <si>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</si>
  <si>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</si>
  <si>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</si>
  <si>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</si>
  <si>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</si>
  <si>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</si>
  <si>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</si>
  <si>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</si>
  <si>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</si>
  <si>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</si>
  <si>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</si>
  <si>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</si>
  <si>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</si>
  <si>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</si>
  <si>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</si>
  <si>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</si>
  <si>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</si>
  <si>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</si>
  <si>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</si>
  <si>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</si>
  <si>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</si>
  <si>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</si>
  <si>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</si>
  <si>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</si>
  <si>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</si>
  <si>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</si>
  <si>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</si>
  <si>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</si>
  <si>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</si>
  <si>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</si>
  <si>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</si>
  <si>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</si>
  <si>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</si>
  <si>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</si>
  <si>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</si>
  <si>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</si>
  <si>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</si>
  <si>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</si>
  <si>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</si>
  <si>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</si>
  <si>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</si>
  <si>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</si>
  <si>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</si>
  <si>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</si>
  <si>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</si>
  <si>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</si>
  <si>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</si>
  <si>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</si>
  <si>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</si>
  <si>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</si>
  <si>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</si>
  <si>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</si>
  <si>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</si>
  <si>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</si>
  <si>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</si>
  <si>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</si>
  <si>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</si>
  <si>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</si>
  <si>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</si>
  <si>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</si>
  <si>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</si>
  <si>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</si>
  <si>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</si>
  <si>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</si>
  <si>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</si>
  <si>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</si>
  <si>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</si>
  <si>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</si>
  <si>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</si>
  <si>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</si>
  <si>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</si>
  <si>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</si>
  <si>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</si>
  <si>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</si>
  <si>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</si>
  <si>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</si>
  <si>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</si>
  <si>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</si>
  <si>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</si>
  <si>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</si>
  <si>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</si>
  <si>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</si>
  <si>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</si>
  <si>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</si>
  <si>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</si>
  <si>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</si>
  <si>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</si>
  <si>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</si>
  <si>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</si>
  <si>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</si>
  <si>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</si>
  <si>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</si>
  <si>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</si>
  <si>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</si>
  <si>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</si>
  <si>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</si>
  <si>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</si>
  <si>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</si>
  <si>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</si>
  <si>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</si>
  <si>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</si>
  <si>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</si>
  <si>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</si>
  <si>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</si>
  <si>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</si>
  <si>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</si>
  <si>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</si>
  <si>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</si>
  <si>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</si>
  <si>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</si>
  <si>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</si>
  <si>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</si>
  <si>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</si>
  <si>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</si>
  <si>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</si>
  <si>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</si>
  <si>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</si>
  <si>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</si>
  <si>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</si>
  <si>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</si>
  <si>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</si>
  <si>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</si>
  <si>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</si>
  <si>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</si>
  <si>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</si>
  <si>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</si>
  <si>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</si>
  <si>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</si>
  <si>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</si>
  <si>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</si>
  <si>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</si>
  <si>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</si>
  <si>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</si>
  <si>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</si>
  <si>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</si>
  <si>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</si>
  <si>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</si>
  <si>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</si>
  <si>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</si>
  <si>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</si>
  <si>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</si>
  <si>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</si>
  <si>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</si>
  <si>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</si>
  <si>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</si>
  <si>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</si>
  <si>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</si>
  <si>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</si>
  <si>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</si>
  <si>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</si>
  <si>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</si>
  <si>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</si>
  <si>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</si>
  <si>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</si>
  <si>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</si>
  <si>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</si>
  <si>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</si>
  <si>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</si>
  <si>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</si>
  <si>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</si>
  <si>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</si>
  <si>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</si>
  <si>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</si>
  <si>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</si>
  <si>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</si>
  <si>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</si>
  <si>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</si>
  <si>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</si>
  <si>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</si>
  <si>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</si>
  <si>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</si>
  <si>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</si>
  <si>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</si>
  <si>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</si>
  <si>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</si>
  <si>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</si>
  <si>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</si>
  <si>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</si>
  <si>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</si>
  <si>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</si>
  <si>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</si>
  <si>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</si>
  <si>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</si>
  <si>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</si>
  <si>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</si>
  <si>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</si>
  <si>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</si>
  <si>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</si>
  <si>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</si>
  <si>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</si>
  <si>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</si>
  <si>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</si>
  <si>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</si>
  <si>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</si>
  <si>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</si>
  <si>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</si>
  <si>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</si>
  <si>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</si>
  <si>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</si>
  <si>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</si>
  <si>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</si>
  <si>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</si>
  <si>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</si>
  <si>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</si>
  <si>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</si>
  <si>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</si>
  <si>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</si>
  <si>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</si>
  <si>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</si>
  <si>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</si>
  <si>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</si>
  <si>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</si>
  <si>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</si>
  <si>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</si>
  <si>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</si>
  <si>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</si>
  <si>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</si>
  <si>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</si>
  <si>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</si>
  <si>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</si>
  <si>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</si>
  <si>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</si>
  <si>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</si>
  <si>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</si>
  <si>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</si>
  <si>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</si>
  <si>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</si>
  <si>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</si>
  <si>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</si>
  <si>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</si>
  <si>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</si>
  <si>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</si>
  <si>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</si>
  <si>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</si>
  <si>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</si>
  <si>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</si>
  <si>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</si>
  <si>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</si>
  <si>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</si>
  <si>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</si>
  <si>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</si>
  <si>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</si>
  <si>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</si>
  <si>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</si>
  <si>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</si>
  <si>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</si>
  <si>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</si>
  <si>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</si>
  <si>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</si>
  <si>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</si>
  <si>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</si>
  <si>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</si>
  <si>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</si>
  <si>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</si>
  <si>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</si>
  <si>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</si>
  <si>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</si>
  <si>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</si>
  <si>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</si>
  <si>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</si>
  <si>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</si>
  <si>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</si>
  <si>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</si>
  <si>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</si>
  <si>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</si>
  <si>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</si>
  <si>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</si>
  <si>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</si>
  <si>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</si>
  <si>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</si>
  <si>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</si>
  <si>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</si>
  <si>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</si>
  <si>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</si>
  <si>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</si>
  <si>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</si>
  <si>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</si>
  <si>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</si>
  <si>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</si>
  <si>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</si>
  <si>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</si>
  <si>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</si>
  <si>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</si>
  <si>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</si>
  <si>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</si>
  <si>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</si>
  <si>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</si>
  <si>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</si>
  <si>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</si>
  <si>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</si>
  <si>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</si>
  <si>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</si>
  <si>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</si>
  <si>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</si>
  <si>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</si>
  <si>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</si>
  <si>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</si>
  <si>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</si>
  <si>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</si>
  <si>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</si>
  <si>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</si>
  <si>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</si>
  <si>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</si>
  <si>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</si>
  <si>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</si>
  <si>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</si>
  <si>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</si>
  <si>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</si>
  <si>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</si>
  <si>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</si>
  <si>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</si>
  <si>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</si>
  <si>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</si>
  <si>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</si>
  <si>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</si>
  <si>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</si>
  <si>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</si>
  <si>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</si>
  <si>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</si>
  <si>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</si>
  <si>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</si>
  <si>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</si>
  <si>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</si>
  <si>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</si>
  <si>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</si>
  <si>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</si>
  <si>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</si>
  <si>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</si>
  <si>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</si>
  <si>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</si>
  <si>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</si>
  <si>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</si>
  <si>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</si>
  <si>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</si>
  <si>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</si>
  <si>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</si>
  <si>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</si>
  <si>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</si>
  <si>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</si>
  <si>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</si>
  <si>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</si>
  <si>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</si>
  <si>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</si>
  <si>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</si>
  <si>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</si>
  <si>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</si>
  <si>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</si>
  <si>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</si>
  <si>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</si>
  <si>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</si>
  <si>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</si>
  <si>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</si>
  <si>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</si>
  <si>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</si>
  <si>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</si>
  <si>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</si>
  <si>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</si>
  <si>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</si>
  <si>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</si>
  <si>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</si>
  <si>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</si>
  <si>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</si>
  <si>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</si>
  <si>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</si>
  <si>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</si>
  <si>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</si>
  <si>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</si>
  <si>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</si>
  <si>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</si>
  <si>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</si>
  <si>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</si>
  <si>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</si>
  <si>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</si>
  <si>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</si>
  <si>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</si>
  <si>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</si>
  <si>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</si>
  <si>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</si>
  <si>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</si>
  <si>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</si>
  <si>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</si>
  <si>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</si>
  <si>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</si>
  <si>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</si>
  <si>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</si>
  <si>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</si>
  <si>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</si>
  <si>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</si>
  <si>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</si>
  <si>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</si>
  <si>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</si>
  <si>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</si>
  <si>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</si>
  <si>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</si>
  <si>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</si>
  <si>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</si>
  <si>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</si>
  <si>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</si>
  <si>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</si>
  <si>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</si>
  <si>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</si>
  <si>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</si>
  <si>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</si>
  <si>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</si>
  <si>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</si>
  <si>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</si>
  <si>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</si>
  <si>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</si>
  <si>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</si>
  <si>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</si>
  <si>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</si>
  <si>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</si>
  <si>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</si>
  <si>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</si>
  <si>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</si>
  <si>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</si>
  <si>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</si>
  <si>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</si>
  <si>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</si>
  <si>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</si>
  <si>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</si>
  <si>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</si>
  <si>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</si>
  <si>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</si>
  <si>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</si>
  <si>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</si>
  <si>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</si>
  <si>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</si>
  <si>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</si>
  <si>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</si>
  <si>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</si>
  <si>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</si>
  <si>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</si>
  <si>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</si>
  <si>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</si>
  <si>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</si>
  <si>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</si>
  <si>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</si>
  <si>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</si>
  <si>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</si>
  <si>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</si>
  <si>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</si>
  <si>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</si>
  <si>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</si>
  <si>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</si>
  <si>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</si>
  <si>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</si>
  <si>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</si>
  <si>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</si>
  <si>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</si>
  <si>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</si>
  <si>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</si>
  <si>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</si>
  <si>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</si>
  <si>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</si>
  <si>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</si>
  <si>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</si>
  <si>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</si>
  <si>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</si>
  <si>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</si>
  <si>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</si>
  <si>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</si>
  <si>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</si>
  <si>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</si>
  <si>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</si>
  <si>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</si>
  <si>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</si>
  <si>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</si>
  <si>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</si>
  <si>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</si>
  <si>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</si>
  <si>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</si>
  <si>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</si>
  <si>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</si>
  <si>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</si>
  <si>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</si>
  <si>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</si>
  <si>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</si>
  <si>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</si>
  <si>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</si>
  <si>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</si>
  <si>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</si>
  <si>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</si>
  <si>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</si>
  <si>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</si>
  <si>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</si>
  <si>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</si>
  <si>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</si>
  <si>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</si>
  <si>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</si>
  <si>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</si>
  <si>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</si>
  <si>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</si>
  <si>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</si>
  <si>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</si>
  <si>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</si>
  <si>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</si>
  <si>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</si>
  <si>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</si>
  <si>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</si>
  <si>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</si>
  <si>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</si>
  <si>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</si>
  <si>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</si>
  <si>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</si>
  <si>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</si>
  <si>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</si>
  <si>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</si>
  <si>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</si>
  <si>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</si>
  <si>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</si>
  <si>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</si>
  <si>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</si>
  <si>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</si>
  <si>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</si>
  <si>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</si>
  <si>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</si>
  <si>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</si>
  <si>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</si>
  <si>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</si>
  <si>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</si>
  <si>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</si>
  <si>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</si>
  <si>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</si>
  <si>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</si>
  <si>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</si>
  <si>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</si>
  <si>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</si>
  <si>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</si>
  <si>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</si>
  <si>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</si>
  <si>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</si>
  <si>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</si>
  <si>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</si>
  <si>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</si>
  <si>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</si>
  <si>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</si>
  <si>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</si>
  <si>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</si>
  <si>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</si>
  <si>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</si>
  <si>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</si>
  <si>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</si>
  <si>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</si>
  <si>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</si>
  <si>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</si>
  <si>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</si>
  <si>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</si>
  <si>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</si>
  <si>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</si>
  <si>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</si>
  <si>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</si>
  <si>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</si>
  <si>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</si>
  <si>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</si>
  <si>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</si>
  <si>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</si>
  <si>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</si>
  <si>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</si>
  <si>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</si>
  <si>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</si>
  <si>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</si>
  <si>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</si>
  <si>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</si>
  <si>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</si>
  <si>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</si>
  <si>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</si>
  <si>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</si>
  <si>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</si>
  <si>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</si>
  <si>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</si>
  <si>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</si>
  <si>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</si>
  <si>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</si>
  <si>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</si>
  <si>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</si>
  <si>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</si>
  <si>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</si>
  <si>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</si>
  <si>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</si>
  <si>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</si>
  <si>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</si>
  <si>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</si>
  <si>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</si>
  <si>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</si>
  <si>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</si>
  <si>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</si>
  <si>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</si>
  <si>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</si>
  <si>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</si>
  <si>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</si>
  <si>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</si>
  <si>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</si>
  <si>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</si>
  <si>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</si>
  <si>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</si>
  <si>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</si>
  <si>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</si>
  <si>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</si>
  <si>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</si>
  <si>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</si>
  <si>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</si>
  <si>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</si>
  <si>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</si>
  <si>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</si>
  <si>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</si>
  <si>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</si>
  <si>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</si>
  <si>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</si>
  <si>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</si>
  <si>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</si>
  <si>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</si>
  <si>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</si>
  <si>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</si>
  <si>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</si>
  <si>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</si>
  <si>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</si>
  <si>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</si>
  <si>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</si>
  <si>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</si>
  <si>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</si>
  <si>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</si>
  <si>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</si>
  <si>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</si>
  <si>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</si>
  <si>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</si>
  <si>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</si>
  <si>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</si>
  <si>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</si>
  <si>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</si>
  <si>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</si>
  <si>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</si>
  <si>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</si>
  <si>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</si>
  <si>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</si>
  <si>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</si>
  <si>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</si>
  <si>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</si>
  <si>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</si>
  <si>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</si>
  <si>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</si>
  <si>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</si>
  <si>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</si>
  <si>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</si>
  <si>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</si>
  <si>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</si>
  <si>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</si>
  <si>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</si>
  <si>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</si>
  <si>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</si>
  <si>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</si>
  <si>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</si>
  <si>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</si>
  <si>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</si>
  <si>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</si>
  <si>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</si>
  <si>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</si>
  <si>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</si>
  <si>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</si>
  <si>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</si>
  <si>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</si>
  <si>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</si>
  <si>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</si>
  <si>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</si>
  <si>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</si>
  <si>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</si>
  <si>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</si>
  <si>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</si>
  <si>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</si>
  <si>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</si>
  <si>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</si>
  <si>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</si>
  <si>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</si>
  <si>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</si>
  <si>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</si>
  <si>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</si>
  <si>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</si>
  <si>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</si>
  <si>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</si>
  <si>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</si>
  <si>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</si>
  <si>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</si>
  <si>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</si>
  <si>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</si>
  <si>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</si>
  <si>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</si>
  <si>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</si>
  <si>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</si>
  <si>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</si>
  <si>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</si>
  <si>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</si>
  <si>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</si>
  <si>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</si>
  <si>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</si>
  <si>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</si>
  <si>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</si>
  <si>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</si>
  <si>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</si>
  <si>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</si>
  <si>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</si>
  <si>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</si>
  <si>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</si>
  <si>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</si>
  <si>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</si>
  <si>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</si>
  <si>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</si>
  <si>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</si>
  <si>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</si>
  <si>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</si>
  <si>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</si>
  <si>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</si>
  <si>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</si>
  <si>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</si>
  <si>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</si>
  <si>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</si>
  <si>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</si>
  <si>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</si>
  <si>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</si>
  <si>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</si>
  <si>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</si>
  <si>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</si>
  <si>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</si>
  <si>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</si>
  <si>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</si>
  <si>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</si>
  <si>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</si>
  <si>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</si>
  <si>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</si>
  <si>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</si>
  <si>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</si>
  <si>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</si>
  <si>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</si>
  <si>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</si>
  <si>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</si>
  <si>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</si>
  <si>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</si>
  <si>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</si>
  <si>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</si>
  <si>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</si>
  <si>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</si>
  <si>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</si>
  <si>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</si>
  <si>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</si>
  <si>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</si>
  <si>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</si>
  <si>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</si>
  <si>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</si>
  <si>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</si>
  <si>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</si>
  <si>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</si>
  <si>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</si>
  <si>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</si>
  <si>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</si>
  <si>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</si>
  <si>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</si>
  <si>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</si>
  <si>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</si>
  <si>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</si>
  <si>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</si>
  <si>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</si>
  <si>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</si>
  <si>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</si>
  <si>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</si>
  <si>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</si>
  <si>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</si>
  <si>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</si>
  <si>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</si>
  <si>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</si>
  <si>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</si>
  <si>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</si>
  <si>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</si>
  <si>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</si>
  <si>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</si>
  <si>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</si>
  <si>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</si>
  <si>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</si>
  <si>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</si>
  <si>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</si>
  <si>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</si>
  <si>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</si>
  <si>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</si>
  <si>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</si>
  <si>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</si>
  <si>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</si>
  <si>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</si>
  <si>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</si>
  <si>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</si>
  <si>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</si>
  <si>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</si>
  <si>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</si>
  <si>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</si>
  <si>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</si>
  <si>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</si>
  <si>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</si>
  <si>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</si>
  <si>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</si>
  <si>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</si>
  <si>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</si>
  <si>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</si>
  <si>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</si>
  <si>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</si>
  <si>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</si>
  <si>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</si>
  <si>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</si>
  <si>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</si>
  <si>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</si>
  <si>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</si>
  <si>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</si>
  <si>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</si>
  <si>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</si>
  <si>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</si>
  <si>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</si>
  <si>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</si>
  <si>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</si>
  <si>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</si>
  <si>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</si>
  <si>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</si>
  <si>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</si>
  <si>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</si>
  <si>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</si>
  <si>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</si>
  <si>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</si>
  <si>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</si>
  <si>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</si>
  <si>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</si>
  <si>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</si>
  <si>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</si>
  <si>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</si>
  <si>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</si>
  <si>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</si>
  <si>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</si>
  <si>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</si>
  <si>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</si>
  <si>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</si>
  <si>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</si>
  <si>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</si>
  <si>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</si>
  <si>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</si>
  <si>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</si>
  <si>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</si>
  <si>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</si>
  <si>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</si>
  <si>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</si>
  <si>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</si>
  <si>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</si>
  <si>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</si>
  <si>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</si>
  <si>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</si>
  <si>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</si>
  <si>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</si>
  <si>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</si>
  <si>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</si>
  <si>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</si>
  <si>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</si>
  <si>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</si>
  <si>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</si>
  <si>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</si>
  <si>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</si>
  <si>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</si>
  <si>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</si>
  <si>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</si>
  <si>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</si>
  <si>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</si>
  <si>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</si>
  <si>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</si>
  <si>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</si>
  <si>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</si>
  <si>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</si>
  <si>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</si>
  <si>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</si>
  <si>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</si>
  <si>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</si>
  <si>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</si>
  <si>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</si>
  <si>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</si>
  <si>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</si>
  <si>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</si>
  <si>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</si>
  <si>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</si>
  <si>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</si>
  <si>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</si>
  <si>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</si>
  <si>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</si>
  <si>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</si>
  <si>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</si>
  <si>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</si>
  <si>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</si>
  <si>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</si>
  <si>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</si>
  <si>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</si>
  <si>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</si>
  <si>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</si>
  <si>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</si>
  <si>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</si>
  <si>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</si>
  <si>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</si>
  <si>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</si>
  <si>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</si>
  <si>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</si>
  <si>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</si>
  <si>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</si>
  <si>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</si>
  <si>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</si>
  <si>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</si>
  <si>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</si>
  <si>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</si>
  <si>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</si>
  <si>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</si>
  <si>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</si>
  <si>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</si>
  <si>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</si>
  <si>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</si>
  <si>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</si>
  <si>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</si>
  <si>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</si>
  <si>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</si>
  <si>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</si>
  <si>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</si>
  <si>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</si>
  <si>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</si>
  <si>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</si>
  <si>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</si>
  <si>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</si>
  <si>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</si>
  <si>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</si>
  <si>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</si>
  <si>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</si>
  <si>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</si>
  <si>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</si>
  <si>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</si>
  <si>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</si>
  <si>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</si>
  <si>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</si>
  <si>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</si>
  <si>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</si>
  <si>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</si>
  <si>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</si>
  <si>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</si>
  <si>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</si>
  <si>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</si>
  <si>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</si>
  <si>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</si>
  <si>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</si>
  <si>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</si>
  <si>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</si>
  <si>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</si>
  <si>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</si>
  <si>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</si>
  <si>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</si>
  <si>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</si>
  <si>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</si>
  <si>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</si>
  <si>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</si>
  <si>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</si>
  <si>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</si>
  <si>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</si>
  <si>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</si>
  <si>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</si>
  <si>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</si>
  <si>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</si>
  <si>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</si>
  <si>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</si>
  <si>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</si>
  <si>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</si>
  <si>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</si>
  <si>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</si>
  <si>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</si>
  <si>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</si>
  <si>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</si>
  <si>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</si>
  <si>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</si>
  <si>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</si>
  <si>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</si>
  <si>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</si>
  <si>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</si>
  <si>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</si>
  <si>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</si>
  <si>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</si>
  <si>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</si>
  <si>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</si>
  <si>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</si>
  <si>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</si>
  <si>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</si>
  <si>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</si>
  <si>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</si>
  <si>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</si>
  <si>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</si>
  <si>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</si>
  <si>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</si>
  <si>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</si>
  <si>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</si>
  <si>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</si>
  <si>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</si>
  <si>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</si>
  <si>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</si>
  <si>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</si>
  <si>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</si>
  <si>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</si>
  <si>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</si>
  <si>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</si>
  <si>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</si>
  <si>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</si>
  <si>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</si>
  <si>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</si>
  <si>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</si>
  <si>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</si>
  <si>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</si>
  <si>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</si>
  <si>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</si>
  <si>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</si>
  <si>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</si>
  <si>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</si>
  <si>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</si>
  <si>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</si>
  <si>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</si>
  <si>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</si>
  <si>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</si>
  <si>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</si>
  <si>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</si>
  <si>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</si>
  <si>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</si>
  <si>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</si>
  <si>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</si>
  <si>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</si>
  <si>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</si>
  <si>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</si>
  <si>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</si>
  <si>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</si>
  <si>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</si>
  <si>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</si>
  <si>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</si>
  <si>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</si>
  <si>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</si>
  <si>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</si>
  <si>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</si>
  <si>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</si>
  <si>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</si>
  <si>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</si>
  <si>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</si>
  <si>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</si>
  <si>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</si>
  <si>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</si>
  <si>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</si>
  <si>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</si>
  <si>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</si>
  <si>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</si>
  <si>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</si>
  <si>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</si>
  <si>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</si>
  <si>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</si>
  <si>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</si>
  <si>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</si>
  <si>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</si>
  <si>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</si>
  <si>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</si>
  <si>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</si>
  <si>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</si>
  <si>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</si>
  <si>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</si>
  <si>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</si>
  <si>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</si>
  <si>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</si>
  <si>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</si>
  <si>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</si>
  <si>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</si>
  <si>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</si>
  <si>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</si>
  <si>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</si>
  <si>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</si>
  <si>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</si>
  <si>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</si>
  <si>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</si>
  <si>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</si>
  <si>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</si>
  <si>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</si>
  <si>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</si>
  <si>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</si>
  <si>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</si>
  <si>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</si>
  <si>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</si>
  <si>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</si>
  <si>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</si>
  <si>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</si>
  <si>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</si>
  <si>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</si>
  <si>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</si>
  <si>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</si>
  <si>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</si>
  <si>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</si>
  <si>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</si>
  <si>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</si>
  <si>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</si>
  <si>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</si>
  <si>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</si>
  <si>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</si>
  <si>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</si>
  <si>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</si>
  <si>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</si>
  <si>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</si>
  <si>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</si>
  <si>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</si>
  <si>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</si>
  <si>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</si>
  <si>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</si>
  <si>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</si>
  <si>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</si>
  <si>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</si>
  <si>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</si>
  <si>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</si>
  <si>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</si>
  <si>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</si>
  <si>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</si>
  <si>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</si>
  <si>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</si>
  <si>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</si>
  <si>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</si>
  <si>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</si>
  <si>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</si>
  <si>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</si>
  <si>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</si>
  <si>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</si>
  <si>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</si>
  <si>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</si>
  <si>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</si>
  <si>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</si>
  <si>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</si>
  <si>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</si>
  <si>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</si>
  <si>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</si>
  <si>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</si>
  <si>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</si>
  <si>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</si>
  <si>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</si>
  <si>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</si>
  <si>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</si>
  <si>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</si>
  <si>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</si>
  <si>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</si>
  <si>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</si>
  <si>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</si>
  <si>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</si>
  <si>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</si>
  <si>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</si>
  <si>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</si>
  <si>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</si>
  <si>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</si>
  <si>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</si>
  <si>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</si>
  <si>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</si>
  <si>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</si>
  <si>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</si>
  <si>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</si>
  <si>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</si>
  <si>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</si>
  <si>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</si>
  <si>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</si>
  <si>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</si>
  <si>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</si>
  <si>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</si>
  <si>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</si>
  <si>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</si>
  <si>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</si>
  <si>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</si>
  <si>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</si>
  <si>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</si>
  <si>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</si>
  <si>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</si>
  <si>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</si>
  <si>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</si>
  <si>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</si>
  <si>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</si>
  <si>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</si>
  <si>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</si>
  <si>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</si>
  <si>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</si>
  <si>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</si>
  <si>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</si>
  <si>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</si>
  <si>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</si>
  <si>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</si>
  <si>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</si>
  <si>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</si>
  <si>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</si>
  <si>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</si>
  <si>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</si>
  <si>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</si>
  <si>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</si>
  <si>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</si>
  <si>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</si>
  <si>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</si>
  <si>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</si>
  <si>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</si>
  <si>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</si>
  <si>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</si>
  <si>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</si>
  <si>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</si>
  <si>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</si>
  <si>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</si>
  <si>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</si>
  <si>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</si>
  <si>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</si>
  <si>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</si>
  <si>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</si>
  <si>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</si>
  <si>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</si>
  <si>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</si>
  <si>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</si>
  <si>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</si>
  <si>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</si>
  <si>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</si>
  <si>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</si>
  <si>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</si>
  <si>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</si>
  <si>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</si>
  <si>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</si>
  <si>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</si>
  <si>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</si>
  <si>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</si>
  <si>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</si>
  <si>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</si>
  <si>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</si>
  <si>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</si>
  <si>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</si>
  <si>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</si>
  <si>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</si>
  <si>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</si>
  <si>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</si>
  <si>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</si>
  <si>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</si>
  <si>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</si>
  <si>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</si>
  <si>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</si>
  <si>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</si>
  <si>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</si>
  <si>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</si>
  <si>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</si>
  <si>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</si>
  <si>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</si>
  <si>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</si>
  <si>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</si>
  <si>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</si>
  <si>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</si>
  <si>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</si>
  <si>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</si>
  <si>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</si>
  <si>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</si>
  <si>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</si>
  <si>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</si>
  <si>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</si>
  <si>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</si>
  <si>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</si>
  <si>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</si>
  <si>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</si>
  <si>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</si>
  <si>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</si>
  <si>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</si>
  <si>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</si>
  <si>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</si>
  <si>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</si>
  <si>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</si>
  <si>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</si>
  <si>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</si>
  <si>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</si>
  <si>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</si>
  <si>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</si>
  <si>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</si>
  <si>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</si>
  <si>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</si>
  <si>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</si>
  <si>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</si>
  <si>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</si>
  <si>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</si>
  <si>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</si>
  <si>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</si>
  <si>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</si>
  <si>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</si>
  <si>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</si>
  <si>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</si>
  <si>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</si>
  <si>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</si>
  <si>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</si>
  <si>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</si>
  <si>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</si>
  <si>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</si>
  <si>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</si>
  <si>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</si>
  <si>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</si>
  <si>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</si>
  <si>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</si>
  <si>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</si>
  <si>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</si>
  <si>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</si>
  <si>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</si>
  <si>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</si>
  <si>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</si>
  <si>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</si>
  <si>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</si>
  <si>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</si>
  <si>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</si>
  <si>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</si>
  <si>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</si>
  <si>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</si>
  <si>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</si>
  <si>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</si>
  <si>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</si>
  <si>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</si>
  <si>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</si>
  <si>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</si>
  <si>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</si>
  <si>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</si>
  <si>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</si>
  <si>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</si>
  <si>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</si>
  <si>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</si>
  <si>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</si>
  <si>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</si>
  <si>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</si>
  <si>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</si>
  <si>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</si>
  <si>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</si>
  <si>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</si>
  <si>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</si>
  <si>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</si>
  <si>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</si>
  <si>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</si>
  <si>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</si>
  <si>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</si>
  <si>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</si>
  <si>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</si>
  <si>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</si>
  <si>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</si>
  <si>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</si>
  <si>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</si>
  <si>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</si>
  <si>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</si>
  <si>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</si>
  <si>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</si>
  <si>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</si>
  <si>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</si>
  <si>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</si>
  <si>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</si>
  <si>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</si>
  <si>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</si>
  <si>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</si>
  <si>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</si>
  <si>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</si>
  <si>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</si>
  <si>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</si>
  <si>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</si>
  <si>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</si>
  <si>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</si>
  <si>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</si>
  <si>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</si>
  <si>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</si>
  <si>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</si>
  <si>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</si>
  <si>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</si>
  <si>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</si>
  <si>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</si>
  <si>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</si>
  <si>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</si>
  <si>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</si>
  <si>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</si>
  <si>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</si>
  <si>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</si>
  <si>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</si>
  <si>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</si>
  <si>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</si>
  <si>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</si>
  <si>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</si>
  <si>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</si>
  <si>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</si>
  <si>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</si>
  <si>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</si>
  <si>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</si>
  <si>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</si>
  <si>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</si>
  <si>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</si>
  <si>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</si>
  <si>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</si>
  <si>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</si>
  <si>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</si>
  <si>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</si>
  <si>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</si>
  <si>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</si>
  <si>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</si>
  <si>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</si>
  <si>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</si>
  <si>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</si>
  <si>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</si>
  <si>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</si>
  <si>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</si>
  <si>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</si>
  <si>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</si>
  <si>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</si>
  <si>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</si>
  <si>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</si>
  <si>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</si>
  <si>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</si>
  <si>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</si>
  <si>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</si>
  <si>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</si>
  <si>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</si>
  <si>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</si>
  <si>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</si>
  <si>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</si>
  <si>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</si>
  <si>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</si>
  <si>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</si>
  <si>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</si>
  <si>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</si>
  <si>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</si>
  <si>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</si>
  <si>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</si>
  <si>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</si>
  <si>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</si>
  <si>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</si>
  <si>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</si>
  <si>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</si>
  <si>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</si>
  <si>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</si>
  <si>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</si>
  <si>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</si>
  <si>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</si>
  <si>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</si>
  <si>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</si>
  <si>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</si>
  <si>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</si>
  <si>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</si>
  <si>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</si>
  <si>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</si>
  <si>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</si>
  <si>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</si>
  <si>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</si>
  <si>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</si>
  <si>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</si>
  <si>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</si>
  <si>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</si>
  <si>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</si>
  <si>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</si>
  <si>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</si>
  <si>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</si>
  <si>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</si>
  <si>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</si>
  <si>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</si>
  <si>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</si>
  <si>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</si>
  <si>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</si>
  <si>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</si>
  <si>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</si>
  <si>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</si>
  <si>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</si>
  <si>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</si>
  <si>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</si>
  <si>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</si>
  <si>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</si>
  <si>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</si>
  <si>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</si>
  <si>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</si>
  <si>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</si>
  <si>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</si>
  <si>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</si>
  <si>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</si>
  <si>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</si>
  <si>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</si>
  <si>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</si>
  <si>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</si>
  <si>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</si>
  <si>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</si>
  <si>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</si>
  <si>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</si>
  <si>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</si>
  <si>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</si>
  <si>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</si>
  <si>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</si>
  <si>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</si>
  <si>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</si>
  <si>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</si>
  <si>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</si>
  <si>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</si>
  <si>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</si>
  <si>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</si>
  <si>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</si>
  <si>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</si>
  <si>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</si>
  <si>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</si>
  <si>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</si>
  <si>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</si>
  <si>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</si>
  <si>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</si>
  <si>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</si>
  <si>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</si>
  <si>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</si>
  <si>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</si>
  <si>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</si>
  <si>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</si>
  <si>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</si>
  <si>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</si>
  <si>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</si>
  <si>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</si>
  <si>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</si>
  <si>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</si>
  <si>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</si>
  <si>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</si>
  <si>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</si>
  <si>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</si>
  <si>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</si>
  <si>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</si>
  <si>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</si>
  <si>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</si>
  <si>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</si>
  <si>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</si>
  <si>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</si>
  <si>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</si>
  <si>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</si>
  <si>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</si>
  <si>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</si>
  <si>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</si>
  <si>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</si>
  <si>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</si>
  <si>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</si>
  <si>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</si>
  <si>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</si>
  <si>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</si>
  <si>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</si>
  <si>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</si>
  <si>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</si>
  <si>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</si>
  <si>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</si>
  <si>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</si>
  <si>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</si>
  <si>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</si>
  <si>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</si>
  <si>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</si>
  <si>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</si>
  <si>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</si>
  <si>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</si>
  <si>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</si>
  <si>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</si>
  <si>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</si>
  <si>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</si>
  <si>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</si>
  <si>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</si>
  <si>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</si>
  <si>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</si>
  <si>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</si>
  <si>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</si>
  <si>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</si>
  <si>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</si>
  <si>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</si>
  <si>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</si>
  <si>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</si>
  <si>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</si>
  <si>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</si>
  <si>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</si>
  <si>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</si>
  <si>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</si>
  <si>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</si>
  <si>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</si>
  <si>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</si>
  <si>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</si>
  <si>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</si>
  <si>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</si>
  <si>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</si>
  <si>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</si>
  <si>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</si>
  <si>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</si>
  <si>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</si>
  <si>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</si>
  <si>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</si>
  <si>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</si>
  <si>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</si>
  <si>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</si>
  <si>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</si>
  <si>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</si>
  <si>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</si>
  <si>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</si>
  <si>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</si>
  <si>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</si>
  <si>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</si>
  <si>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</si>
  <si>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</si>
  <si>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</si>
  <si>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</si>
  <si>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</si>
  <si>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</si>
  <si>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</si>
  <si>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</si>
  <si>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</si>
  <si>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</si>
  <si>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</si>
  <si>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</si>
  <si>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</si>
  <si>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</si>
  <si>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</si>
  <si>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</si>
  <si>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</si>
  <si>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</si>
  <si>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</si>
  <si>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</si>
  <si>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</si>
  <si>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</si>
  <si>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</si>
  <si>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</si>
  <si>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</si>
  <si>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</si>
  <si>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</si>
  <si>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</si>
  <si>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</si>
  <si>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</si>
  <si>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</si>
  <si>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</si>
  <si>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</si>
  <si>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</si>
  <si>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</si>
  <si>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</si>
  <si>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</si>
  <si>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</si>
  <si>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</si>
  <si>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</si>
  <si>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</si>
  <si>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</si>
  <si>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</si>
  <si>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</si>
  <si>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</si>
  <si>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</si>
  <si>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</si>
  <si>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</si>
  <si>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</si>
  <si>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</si>
  <si>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</si>
  <si>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</si>
  <si>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</si>
  <si>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</si>
  <si>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</si>
  <si>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</si>
  <si>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</si>
  <si>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</si>
  <si>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</si>
  <si>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</si>
  <si>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</si>
  <si>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</si>
  <si>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</si>
  <si>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</si>
  <si>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</si>
  <si>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</si>
  <si>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</si>
  <si>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</si>
  <si>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</si>
  <si>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</si>
  <si>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</si>
  <si>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</si>
  <si>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</si>
  <si>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</si>
  <si>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</si>
  <si>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</si>
  <si>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</si>
  <si>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</si>
  <si>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</si>
  <si>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</si>
  <si>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</si>
  <si>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</si>
  <si>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</si>
  <si>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</si>
  <si>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</si>
  <si>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</si>
  <si>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</si>
  <si>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</si>
  <si>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</si>
  <si>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</si>
  <si>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</si>
  <si>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</si>
  <si>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</si>
  <si>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</si>
  <si>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</si>
  <si>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</si>
  <si>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</si>
  <si>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</si>
  <si>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</si>
  <si>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</si>
  <si>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</si>
  <si>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</si>
  <si>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</si>
  <si>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</si>
  <si>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</si>
  <si>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</si>
  <si>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</si>
  <si>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</si>
  <si>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</si>
  <si>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</si>
  <si>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</si>
  <si>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</si>
  <si>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</si>
  <si>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</si>
  <si>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</si>
  <si>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</si>
  <si>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</si>
  <si>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</si>
  <si>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</si>
  <si>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</si>
  <si>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</si>
  <si>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</si>
  <si>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</si>
  <si>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</si>
  <si>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</si>
  <si>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</si>
  <si>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</si>
  <si>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</si>
  <si>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</si>
  <si>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</si>
  <si>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</si>
  <si>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</si>
  <si>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</si>
  <si>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</si>
  <si>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</si>
  <si>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</si>
  <si>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</si>
  <si>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</si>
  <si>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</si>
  <si>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</si>
  <si>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</si>
  <si>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</si>
  <si>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</si>
  <si>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</si>
  <si>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</si>
  <si>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</si>
  <si>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</si>
  <si>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</si>
  <si>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</si>
  <si>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</si>
  <si>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</si>
  <si>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</si>
  <si>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</si>
  <si>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</si>
  <si>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</si>
  <si>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</si>
  <si>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</si>
  <si>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</si>
  <si>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</si>
  <si>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</si>
  <si>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</si>
  <si>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</si>
  <si>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</si>
  <si>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</si>
  <si>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</si>
  <si>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</si>
  <si>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</si>
  <si>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</si>
  <si>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</si>
  <si>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</si>
  <si>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</si>
  <si>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</si>
  <si>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</si>
  <si>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</si>
  <si>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</si>
  <si>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</si>
  <si>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</si>
  <si>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</si>
  <si>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</si>
  <si>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</si>
  <si>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</si>
  <si>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</si>
  <si>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</si>
  <si>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</si>
  <si>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</si>
  <si>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</si>
  <si>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</si>
  <si>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</si>
  <si>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</si>
  <si>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</si>
  <si>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</si>
  <si>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</si>
  <si>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</si>
  <si>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</si>
  <si>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</si>
  <si>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</si>
  <si>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</si>
  <si>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</si>
  <si>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</si>
  <si>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</si>
  <si>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</si>
  <si>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</si>
  <si>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</si>
  <si>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</si>
  <si>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</si>
  <si>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</si>
  <si>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</si>
  <si>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</si>
  <si>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</si>
  <si>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</si>
  <si>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</si>
  <si>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</si>
  <si>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</si>
  <si>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</si>
  <si>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</si>
  <si>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</si>
  <si>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</si>
  <si>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</si>
  <si>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</si>
  <si>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</si>
  <si>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</si>
  <si>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</si>
  <si>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</si>
  <si>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</si>
  <si>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</si>
  <si>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</si>
  <si>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</si>
  <si>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</si>
  <si>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</si>
  <si>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</si>
  <si>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</si>
  <si>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</si>
  <si>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</si>
  <si>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</si>
  <si>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</si>
  <si>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</si>
  <si>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</si>
  <si>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</si>
  <si>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</si>
  <si>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</si>
  <si>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</si>
  <si>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</si>
  <si>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</si>
  <si>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</si>
  <si>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</si>
  <si>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</si>
  <si>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</si>
  <si>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</si>
  <si>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</si>
  <si>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</si>
  <si>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</si>
  <si>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</si>
  <si>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</si>
  <si>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</si>
  <si>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</si>
  <si>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</si>
  <si>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</si>
  <si>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</si>
  <si>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</si>
  <si>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</si>
  <si>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</si>
  <si>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</si>
  <si>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</si>
  <si>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</si>
  <si>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</si>
  <si>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</si>
  <si>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</si>
  <si>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</si>
  <si>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</si>
  <si>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</si>
  <si>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</si>
  <si>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</si>
  <si>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</si>
  <si>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</si>
  <si>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</si>
  <si>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</si>
  <si>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</si>
  <si>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</si>
  <si>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</si>
  <si>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</si>
  <si>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</si>
  <si>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</si>
  <si>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</si>
  <si>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</si>
  <si>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</si>
  <si>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</si>
  <si>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</si>
  <si>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</si>
  <si>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</si>
  <si>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</si>
  <si>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</si>
  <si>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</si>
  <si>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</si>
  <si>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</si>
  <si>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</si>
  <si>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</si>
  <si>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</si>
  <si>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</si>
  <si>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</si>
  <si>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</si>
  <si>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</si>
  <si>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</si>
  <si>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</si>
  <si>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</si>
  <si>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</si>
  <si>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</si>
  <si>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</si>
  <si>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</si>
  <si>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</si>
  <si>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</si>
  <si>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</si>
  <si>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</si>
  <si>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</si>
  <si>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</si>
  <si>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</si>
  <si>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</si>
  <si>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</si>
  <si>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</si>
  <si>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</si>
  <si>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</si>
  <si>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</si>
  <si>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</si>
  <si>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</si>
  <si>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</si>
  <si>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</si>
  <si>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</si>
  <si>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</si>
  <si>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</si>
  <si>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</si>
  <si>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</si>
  <si>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</si>
  <si>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</si>
  <si>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</si>
  <si>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</si>
  <si>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</si>
  <si>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</si>
  <si>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</si>
  <si>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</si>
  <si>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</si>
  <si>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</si>
  <si>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</si>
  <si>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</si>
  <si>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</si>
  <si>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</si>
  <si>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</si>
  <si>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</si>
  <si>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</si>
  <si>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</si>
  <si>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</si>
  <si>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</si>
  <si>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</si>
  <si>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</si>
  <si>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</si>
  <si>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</si>
  <si>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</si>
  <si>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</si>
  <si>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</si>
  <si>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</si>
  <si>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</si>
  <si>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</si>
  <si>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</si>
  <si>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</si>
  <si>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</si>
  <si>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</si>
  <si>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</si>
  <si>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</si>
  <si>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</si>
  <si>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</si>
  <si>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</si>
  <si>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</si>
  <si>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</si>
  <si>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</si>
  <si>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</si>
  <si>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</si>
  <si>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</si>
  <si>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</si>
  <si>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</si>
  <si>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</si>
  <si>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</si>
  <si>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</si>
  <si>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</si>
  <si>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</si>
  <si>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</si>
  <si>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</si>
  <si>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</si>
  <si>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</si>
  <si>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</si>
  <si>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</si>
  <si>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</si>
  <si>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</si>
  <si>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</si>
  <si>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</si>
  <si>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</si>
  <si>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</si>
  <si>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</si>
  <si>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</si>
  <si>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</si>
  <si>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</si>
  <si>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</si>
  <si>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</si>
  <si>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</si>
  <si>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</si>
  <si>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</si>
  <si>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</si>
  <si>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</si>
  <si>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</si>
  <si>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</si>
  <si>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</si>
  <si>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</si>
  <si>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</si>
  <si>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</si>
  <si>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</si>
  <si>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</si>
  <si>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</si>
  <si>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</si>
  <si>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</si>
  <si>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</si>
  <si>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</si>
  <si>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</si>
  <si>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</si>
  <si>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</si>
  <si>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</si>
  <si>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</si>
  <si>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</si>
  <si>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</si>
  <si>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</si>
  <si>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</si>
  <si>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</si>
  <si>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</si>
  <si>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</si>
  <si>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</si>
  <si>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</si>
  <si>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</si>
  <si>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</si>
  <si>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</si>
  <si>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</si>
  <si>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</si>
  <si>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</si>
  <si>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</si>
  <si>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</si>
  <si>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</si>
  <si>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</si>
  <si>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</si>
  <si>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</si>
  <si>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</si>
  <si>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</si>
  <si>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</si>
  <si>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</si>
  <si>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</si>
  <si>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</si>
  <si>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</si>
  <si>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</si>
  <si>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</si>
  <si>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</si>
  <si>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</si>
  <si>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</si>
  <si>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</si>
  <si>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</si>
  <si>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</si>
  <si>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</si>
  <si>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</si>
  <si>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</si>
  <si>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</si>
  <si>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</si>
  <si>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</si>
  <si>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</si>
  <si>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</si>
  <si>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</si>
  <si>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</si>
  <si>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</si>
  <si>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</si>
  <si>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</si>
  <si>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</si>
  <si>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</si>
  <si>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</si>
  <si>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</si>
  <si>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</si>
  <si>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</si>
  <si>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</si>
  <si>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</si>
  <si>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</si>
  <si>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</si>
  <si>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</si>
  <si>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</si>
  <si>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</si>
  <si>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</si>
  <si>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</si>
  <si>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</si>
  <si>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</si>
  <si>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</si>
  <si>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</si>
  <si>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</si>
  <si>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</si>
  <si>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</si>
  <si>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</si>
  <si>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</si>
  <si>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</si>
  <si>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</si>
  <si>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</si>
  <si>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</si>
  <si>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</si>
  <si>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</si>
  <si>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</si>
  <si>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</si>
  <si>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</si>
  <si>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</si>
  <si>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</si>
  <si>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</si>
  <si>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</si>
  <si>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</si>
  <si>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</si>
  <si>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</si>
  <si>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</si>
  <si>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</si>
  <si>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</si>
  <si>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</si>
  <si>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</si>
  <si>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</si>
  <si>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</si>
  <si>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</si>
  <si>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</si>
  <si>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</si>
  <si>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</si>
  <si>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</si>
  <si>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</si>
  <si>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</si>
  <si>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</si>
  <si>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</si>
  <si>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</si>
  <si>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</si>
  <si>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</si>
  <si>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</si>
  <si>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</si>
  <si>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</si>
  <si>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</si>
  <si>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</si>
  <si>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</si>
  <si>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</si>
  <si>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</si>
  <si>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</si>
  <si>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</si>
  <si>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</si>
  <si>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</si>
  <si>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</si>
  <si>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</si>
  <si>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</si>
  <si>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</si>
  <si>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</si>
  <si>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</si>
  <si>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</si>
  <si>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</si>
  <si>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</si>
  <si>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</si>
  <si>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</si>
  <si>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</si>
  <si>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</si>
  <si>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</si>
  <si>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</si>
  <si>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</si>
  <si>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</si>
  <si>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</si>
  <si>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</si>
  <si>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</si>
  <si>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</si>
  <si>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</si>
  <si>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</si>
  <si>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</si>
  <si>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</si>
  <si>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</si>
  <si>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</si>
  <si>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</si>
  <si>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</si>
  <si>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</si>
  <si>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</si>
  <si>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</si>
  <si>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</si>
  <si>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</si>
  <si>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</si>
  <si>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</si>
  <si>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</si>
  <si>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</si>
  <si>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</si>
  <si>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</si>
  <si>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</si>
  <si>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</si>
  <si>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</si>
  <si>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</si>
  <si>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</si>
  <si>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</si>
  <si>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</si>
  <si>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</si>
  <si>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</si>
  <si>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</si>
  <si>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</si>
  <si>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</si>
  <si>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</si>
  <si>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</si>
  <si>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</si>
  <si>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</si>
  <si>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</si>
  <si>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</si>
  <si>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</si>
  <si>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</si>
  <si>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</si>
  <si>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</si>
  <si>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</si>
  <si>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</si>
  <si>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</si>
  <si>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</si>
  <si>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</si>
  <si>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</si>
  <si>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</si>
  <si>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</si>
  <si>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</si>
  <si>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</si>
  <si>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</si>
  <si>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</si>
  <si>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</si>
  <si>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</si>
  <si>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</si>
  <si>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</si>
  <si>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</si>
  <si>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</si>
  <si>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</si>
  <si>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</si>
  <si>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</si>
  <si>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</si>
  <si>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</si>
  <si>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</si>
  <si>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</si>
  <si>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</si>
  <si>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</si>
  <si>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</si>
  <si>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</si>
  <si>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</si>
  <si>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</si>
  <si>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</si>
  <si>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</si>
  <si>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</si>
  <si>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</si>
  <si>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</si>
  <si>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</si>
  <si>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</si>
  <si>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</si>
  <si>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</si>
  <si>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</si>
  <si>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</si>
  <si>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</si>
  <si>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</si>
  <si>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</si>
  <si>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</si>
  <si>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</si>
  <si>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</si>
  <si>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</si>
  <si>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</si>
  <si>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</si>
  <si>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</si>
  <si>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</si>
  <si>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</si>
  <si>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</si>
  <si>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</si>
  <si>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</si>
  <si>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</si>
  <si>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</si>
  <si>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</si>
  <si>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</si>
  <si>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</si>
  <si>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</si>
  <si>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</si>
  <si>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</si>
  <si>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</si>
  <si>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</si>
  <si>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</si>
  <si>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</si>
  <si>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</si>
  <si>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</si>
  <si>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</si>
  <si>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</si>
  <si>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</si>
  <si>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</si>
  <si>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</si>
  <si>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</si>
  <si>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</si>
  <si>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</si>
  <si>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</si>
  <si>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</si>
  <si>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</si>
  <si>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</si>
  <si>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</si>
  <si>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</si>
  <si>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</si>
  <si>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</si>
  <si>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</si>
  <si>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</si>
  <si>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</si>
  <si>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</si>
  <si>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</si>
  <si>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</si>
  <si>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</si>
  <si>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</si>
  <si>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</si>
  <si>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</si>
  <si>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</si>
  <si>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</si>
  <si>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</si>
  <si>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</si>
  <si>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</si>
  <si>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</si>
  <si>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</si>
  <si>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</si>
  <si>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</si>
  <si>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</si>
  <si>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</si>
  <si>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</si>
  <si>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</si>
  <si>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</si>
  <si>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</si>
  <si>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</si>
  <si>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</si>
  <si>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</si>
  <si>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</si>
  <si>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</si>
  <si>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</si>
  <si>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</si>
  <si>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</si>
  <si>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</si>
  <si>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</si>
  <si>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</si>
  <si>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</si>
  <si>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</si>
  <si>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</si>
  <si>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</si>
  <si>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</si>
  <si>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</si>
  <si>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</si>
  <si>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</si>
  <si>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</si>
  <si>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</si>
  <si>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</si>
  <si>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</si>
  <si>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</si>
  <si>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</si>
  <si>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</si>
  <si>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</si>
  <si>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</si>
  <si>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</si>
  <si>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</si>
  <si>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</si>
  <si>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</si>
  <si>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</si>
  <si>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</si>
  <si>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</si>
  <si>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</si>
  <si>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</si>
  <si>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</si>
  <si>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</si>
  <si>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</si>
  <si>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</si>
  <si>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</si>
  <si>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</si>
  <si>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</si>
  <si>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</si>
  <si>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</si>
  <si>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</si>
  <si>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</si>
  <si>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</si>
  <si>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</si>
  <si>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</si>
  <si>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</si>
  <si>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</si>
  <si>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</si>
  <si>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</si>
  <si>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</si>
  <si>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</si>
  <si>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</si>
  <si>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</si>
  <si>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</si>
  <si>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</si>
  <si>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</si>
  <si>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</si>
  <si>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</si>
  <si>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</si>
  <si>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</si>
  <si>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</si>
  <si>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</si>
  <si>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</si>
  <si>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</si>
  <si>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</si>
  <si>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</si>
  <si>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</si>
  <si>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</si>
  <si>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</si>
  <si>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</si>
  <si>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</si>
  <si>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</si>
  <si>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</si>
  <si>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</si>
  <si>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</si>
  <si>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</si>
  <si>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</si>
  <si>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</si>
  <si>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</si>
  <si>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</si>
  <si>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</si>
  <si>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</si>
  <si>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</si>
  <si>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</si>
  <si>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</si>
  <si>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</si>
  <si>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</si>
  <si>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</si>
  <si>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</si>
  <si>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</si>
  <si>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</si>
  <si>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</si>
  <si>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</si>
  <si>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</si>
  <si>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</si>
  <si>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</si>
  <si>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</si>
  <si>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</si>
  <si>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</si>
  <si>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</si>
  <si>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</si>
  <si>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</si>
  <si>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</si>
  <si>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</si>
  <si>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</si>
  <si>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</si>
  <si>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</si>
  <si>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</si>
  <si>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</si>
  <si>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</si>
  <si>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</si>
  <si>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</si>
  <si>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</si>
  <si>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</si>
  <si>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</si>
  <si>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</si>
  <si>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</si>
  <si>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</si>
  <si>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</si>
  <si>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</si>
  <si>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</si>
  <si>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</si>
  <si>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</si>
  <si>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</si>
  <si>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</si>
  <si>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</si>
  <si>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</si>
  <si>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</si>
  <si>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</si>
  <si>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</si>
  <si>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</si>
  <si>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</si>
  <si>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</si>
  <si>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</si>
  <si>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</si>
  <si>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</si>
  <si>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</si>
  <si>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</si>
  <si>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</si>
  <si>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</si>
  <si>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</si>
  <si>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</si>
  <si>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</si>
  <si>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</si>
  <si>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</si>
  <si>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</si>
  <si>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</si>
  <si>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</si>
  <si>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</si>
  <si>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</si>
  <si>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</si>
  <si>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</si>
  <si>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</si>
  <si>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</si>
  <si>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</si>
  <si>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</si>
  <si>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</si>
  <si>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</si>
  <si>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</si>
  <si>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</si>
  <si>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</si>
  <si>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</si>
  <si>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</si>
  <si>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</si>
  <si>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</si>
  <si>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</si>
  <si>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</si>
  <si>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</si>
  <si>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</si>
  <si>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</si>
  <si>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</si>
  <si>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</si>
  <si>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</si>
  <si>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</si>
  <si>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</si>
  <si>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</si>
  <si>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</si>
  <si>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</si>
  <si>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</si>
  <si>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</si>
  <si>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</si>
  <si>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</si>
  <si>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</si>
  <si>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</si>
  <si>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</si>
  <si>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</si>
  <si>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</si>
  <si>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</si>
  <si>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</si>
  <si>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</si>
  <si>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</si>
  <si>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</si>
  <si>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</si>
  <si>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</si>
  <si>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</si>
  <si>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</si>
  <si>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</si>
  <si>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</si>
  <si>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</si>
  <si>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</si>
  <si>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</si>
  <si>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</si>
  <si>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</si>
  <si>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</si>
  <si>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</si>
  <si>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</si>
  <si>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</si>
  <si>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</si>
  <si>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</si>
  <si>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</si>
  <si>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</si>
  <si>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</si>
  <si>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</si>
  <si>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</si>
  <si>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</si>
  <si>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</si>
  <si>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</si>
  <si>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</si>
  <si>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</si>
  <si>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</si>
  <si>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</si>
  <si>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</si>
  <si>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</si>
  <si>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</si>
  <si>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</si>
  <si>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</si>
  <si>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</si>
  <si>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</si>
  <si>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</si>
  <si>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</si>
  <si>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</si>
  <si>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</si>
  <si>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</si>
  <si>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</si>
  <si>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</si>
  <si>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</si>
  <si>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</si>
  <si>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</si>
  <si>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</si>
  <si>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</si>
  <si>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</si>
  <si>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</si>
  <si>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</si>
  <si>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</si>
  <si>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</si>
  <si>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</si>
  <si>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</si>
  <si>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</si>
  <si>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</si>
  <si>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</si>
  <si>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</si>
  <si>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</si>
  <si>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</si>
  <si>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</si>
  <si>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</si>
  <si>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</si>
  <si>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</si>
  <si>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</si>
  <si>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</si>
  <si>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</si>
  <si>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</si>
  <si>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</si>
  <si>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</si>
  <si>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</si>
  <si>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</si>
  <si>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</si>
  <si>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</si>
  <si>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</si>
  <si>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</si>
  <si>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</si>
  <si>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</si>
  <si>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</si>
  <si>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</si>
  <si>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</si>
  <si>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</si>
  <si>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</si>
  <si>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</si>
  <si>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</si>
  <si>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</si>
  <si>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</si>
  <si>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</si>
  <si>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</si>
  <si>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</si>
  <si>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</si>
  <si>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</si>
  <si>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</si>
  <si>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</si>
  <si>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</si>
  <si>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</si>
  <si>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</si>
  <si>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</si>
  <si>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</si>
  <si>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</si>
  <si>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</si>
  <si>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</si>
  <si>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</si>
  <si>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</si>
  <si>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</si>
  <si>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</si>
  <si>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</si>
  <si>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</si>
  <si>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</si>
  <si>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</si>
  <si>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</si>
  <si>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</si>
  <si>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</si>
  <si>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</si>
  <si>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</si>
  <si>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</si>
  <si>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</si>
  <si>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</si>
  <si>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</si>
  <si>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</si>
  <si>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</si>
  <si>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</si>
  <si>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</si>
  <si>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</si>
  <si>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</si>
  <si>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</si>
  <si>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</si>
  <si>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</si>
  <si>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</si>
  <si>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</si>
  <si>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</si>
  <si>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</si>
  <si>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</si>
  <si>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</si>
  <si>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</si>
  <si>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</si>
  <si>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</si>
  <si>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</si>
  <si>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</si>
  <si>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</si>
  <si>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</si>
  <si>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</si>
  <si>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</si>
  <si>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</si>
  <si>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</si>
  <si>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</si>
  <si>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</si>
  <si>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</si>
  <si>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</si>
  <si>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</si>
  <si>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</si>
  <si>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</si>
  <si>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</si>
  <si>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</si>
  <si>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</si>
  <si>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</si>
  <si>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</si>
  <si>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</si>
  <si>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</si>
  <si>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</si>
  <si>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</si>
  <si>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</si>
  <si>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</si>
  <si>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</si>
  <si>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</si>
  <si>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</si>
  <si>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</si>
  <si>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</si>
  <si>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</si>
  <si>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</si>
  <si>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</si>
  <si>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</si>
  <si>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</si>
  <si>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</si>
  <si>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</si>
  <si>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</si>
  <si>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</si>
  <si>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</si>
  <si>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</si>
  <si>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</si>
  <si>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</si>
  <si>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</si>
  <si>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</si>
  <si>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</si>
  <si>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</si>
  <si>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</si>
  <si>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</si>
  <si>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</si>
  <si>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</si>
  <si>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</si>
  <si>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</si>
  <si>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</si>
  <si>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</si>
  <si>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</si>
  <si>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</si>
  <si>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</si>
  <si>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</si>
  <si>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</si>
  <si>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</si>
  <si>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</si>
  <si>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</si>
  <si>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</si>
  <si>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</si>
  <si>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</si>
  <si>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</si>
  <si>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</si>
  <si>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</si>
  <si>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</si>
  <si>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</si>
  <si>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</si>
  <si>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</si>
  <si>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</si>
  <si>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</si>
  <si>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</si>
  <si>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</si>
  <si>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</si>
  <si>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</si>
  <si>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</si>
  <si>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</si>
  <si>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</si>
  <si>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</si>
  <si>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</si>
  <si>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</si>
  <si>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</si>
  <si>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</si>
  <si>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</si>
  <si>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</si>
  <si>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</si>
  <si>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</si>
  <si>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</si>
  <si>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</si>
  <si>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</si>
  <si>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</si>
  <si>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</si>
  <si>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</si>
  <si>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</si>
  <si>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</si>
  <si>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</si>
  <si>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</si>
  <si>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</si>
  <si>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</si>
  <si>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</si>
  <si>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</si>
  <si>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</si>
  <si>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</si>
  <si>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</si>
  <si>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</si>
  <si>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</si>
  <si>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</si>
  <si>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</si>
  <si>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</si>
  <si>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</si>
  <si>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</si>
  <si>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</si>
  <si>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</si>
  <si>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</si>
  <si>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</si>
  <si>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</si>
  <si>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</si>
  <si>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</si>
  <si>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</si>
  <si>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</si>
  <si>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</si>
  <si>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</si>
  <si>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</si>
  <si>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</si>
  <si>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</si>
  <si>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</si>
  <si>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</si>
  <si>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</si>
  <si>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</si>
  <si>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</si>
  <si>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</si>
  <si>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</si>
  <si>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</si>
  <si>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</si>
  <si>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</si>
  <si>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</si>
  <si>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</si>
  <si>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</si>
  <si>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</si>
  <si>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</si>
  <si>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</si>
  <si>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</si>
  <si>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</si>
  <si>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</si>
  <si>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</si>
  <si>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</si>
  <si>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</si>
  <si>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</si>
  <si>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</si>
  <si>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</si>
  <si>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</si>
  <si>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</si>
  <si>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</si>
  <si>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</si>
  <si>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</si>
  <si>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</si>
  <si>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</si>
  <si>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</si>
  <si>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</si>
  <si>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</si>
  <si>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</si>
  <si>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</si>
  <si>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</si>
  <si>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</si>
  <si>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</si>
  <si>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</si>
  <si>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</si>
  <si>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</si>
  <si>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</si>
  <si>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</si>
  <si>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</si>
  <si>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</si>
  <si>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</si>
  <si>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</si>
  <si>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</si>
  <si>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</si>
  <si>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</si>
  <si>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</si>
  <si>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</si>
  <si>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</si>
  <si>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</si>
  <si>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</si>
  <si>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</si>
  <si>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</si>
  <si>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</si>
  <si>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</si>
  <si>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</si>
  <si>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</si>
  <si>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</si>
  <si>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</si>
  <si>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</si>
  <si>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</si>
  <si>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</si>
  <si>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</si>
  <si>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</si>
  <si>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</si>
  <si>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</si>
  <si>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</si>
  <si>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</si>
  <si>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</si>
  <si>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</si>
  <si>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</si>
  <si>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</si>
  <si>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</si>
  <si>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</si>
  <si>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</si>
  <si>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</si>
  <si>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</si>
  <si>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</si>
  <si>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</si>
  <si>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</si>
  <si>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</si>
  <si>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</si>
  <si>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</si>
  <si>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</si>
  <si>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</si>
  <si>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</si>
  <si>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</si>
  <si>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</si>
  <si>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</si>
  <si>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</si>
  <si>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</si>
  <si>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</si>
  <si>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</si>
  <si>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</si>
  <si>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</si>
  <si>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</si>
  <si>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</si>
  <si>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</si>
  <si>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</si>
  <si>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</si>
  <si>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</si>
  <si>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</si>
  <si>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</si>
  <si>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</si>
  <si>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</si>
  <si>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</si>
  <si>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</si>
  <si>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</si>
  <si>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</si>
  <si>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</si>
  <si>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</si>
  <si>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</si>
  <si>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</si>
  <si>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</si>
  <si>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</si>
  <si>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</si>
  <si>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</si>
  <si>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</si>
  <si>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</si>
  <si>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</si>
  <si>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</si>
  <si>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</si>
  <si>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</si>
  <si>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</si>
  <si>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</si>
  <si>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</si>
  <si>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</si>
  <si>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</si>
  <si>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</si>
  <si>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</si>
  <si>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</si>
  <si>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</si>
  <si>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</si>
  <si>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</si>
  <si>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</si>
  <si>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</si>
  <si>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</si>
  <si>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</si>
  <si>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</si>
  <si>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</si>
  <si>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</si>
  <si>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</si>
  <si>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</si>
  <si>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</si>
  <si>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</si>
  <si>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</si>
  <si>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</si>
  <si>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</si>
  <si>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</si>
  <si>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</si>
  <si>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</si>
  <si>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</si>
  <si>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</si>
  <si>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</si>
  <si>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</si>
  <si>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</si>
  <si>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</si>
  <si>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</si>
  <si>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</si>
  <si>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</si>
  <si>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</si>
  <si>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</si>
  <si>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</si>
  <si>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</si>
  <si>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</si>
  <si>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</si>
  <si>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</si>
  <si>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</si>
  <si>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</si>
  <si>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</si>
  <si>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</si>
  <si>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</si>
  <si>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</si>
  <si>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</si>
  <si>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</si>
  <si>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</si>
  <si>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</si>
  <si>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</si>
  <si>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</si>
  <si>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</si>
  <si>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</si>
  <si>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</si>
  <si>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</si>
  <si>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</si>
  <si>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</si>
  <si>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</si>
  <si>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</si>
  <si>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</si>
  <si>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</si>
  <si>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</si>
  <si>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</si>
  <si>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</si>
  <si>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</si>
  <si>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</si>
  <si>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</si>
  <si>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</si>
  <si>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</si>
  <si>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</si>
  <si>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</si>
  <si>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</si>
  <si>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</si>
  <si>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</si>
  <si>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</si>
  <si>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</si>
  <si>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</si>
  <si>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</si>
  <si>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</si>
  <si>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</si>
  <si>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</si>
  <si>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</si>
  <si>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</si>
  <si>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</si>
  <si>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</si>
  <si>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</si>
  <si>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</si>
  <si>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</si>
  <si>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</si>
  <si>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</si>
  <si>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</si>
  <si>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</si>
  <si>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</si>
  <si>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</si>
  <si>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</si>
  <si>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</si>
  <si>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</si>
  <si>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</si>
  <si>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</si>
  <si>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</si>
  <si>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</si>
  <si>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</si>
  <si>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</si>
  <si>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</si>
  <si>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</si>
  <si>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</si>
  <si>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</si>
  <si>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</si>
  <si>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</si>
  <si>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</si>
  <si>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</si>
  <si>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</si>
  <si>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</si>
  <si>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</si>
  <si>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</si>
  <si>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</si>
  <si>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</si>
  <si>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</si>
  <si>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</si>
  <si>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</si>
  <si>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</si>
  <si>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</si>
  <si>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</si>
  <si>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</si>
  <si>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</si>
  <si>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</si>
  <si>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</si>
  <si>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</si>
  <si>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</si>
  <si>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</si>
  <si>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</si>
  <si>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</si>
  <si>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</si>
  <si>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</si>
  <si>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</si>
  <si>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</si>
  <si>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</si>
  <si>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</si>
  <si>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</si>
  <si>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</si>
  <si>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</si>
  <si>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</si>
  <si>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</si>
  <si>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</si>
  <si>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</si>
  <si>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</si>
  <si>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</si>
  <si>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</si>
  <si>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</si>
  <si>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</si>
  <si>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</si>
  <si>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</si>
  <si>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</si>
  <si>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</si>
  <si>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</si>
  <si>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</si>
  <si>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</si>
  <si>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</si>
  <si>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</si>
  <si>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</si>
  <si>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</si>
  <si>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</si>
  <si>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</si>
  <si>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</si>
  <si>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</si>
  <si>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</si>
  <si>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</si>
  <si>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</si>
  <si>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</si>
  <si>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</si>
  <si>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</si>
  <si>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</si>
  <si>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</si>
  <si>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</si>
  <si>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</si>
  <si>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</si>
  <si>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</si>
  <si>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</si>
  <si>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</si>
  <si>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</si>
  <si>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</si>
  <si>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</si>
  <si>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</si>
  <si>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</si>
  <si>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</si>
  <si>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</si>
  <si>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</si>
  <si>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</si>
  <si>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</si>
  <si>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</si>
  <si>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</si>
  <si>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</si>
  <si>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</si>
  <si>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</si>
  <si>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</si>
  <si>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</si>
  <si>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</si>
  <si>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</si>
  <si>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</si>
  <si>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</si>
  <si>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</si>
  <si>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</si>
  <si>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</si>
  <si>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</si>
  <si>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</si>
  <si>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</si>
  <si>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</si>
  <si>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</si>
  <si>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</si>
  <si>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</si>
  <si>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</si>
  <si>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</si>
  <si>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</si>
  <si>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</si>
  <si>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</si>
  <si>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</si>
  <si>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</si>
  <si>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</si>
  <si>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</si>
  <si>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</si>
  <si>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</si>
  <si>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</si>
  <si>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</si>
  <si>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</si>
  <si>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</si>
  <si>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</si>
  <si>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</si>
  <si>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</si>
  <si>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</si>
  <si>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</si>
  <si>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</si>
  <si>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</si>
  <si>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</si>
  <si>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</si>
  <si>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</si>
  <si>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</si>
  <si>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</si>
  <si>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</si>
  <si>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</si>
  <si>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</si>
  <si>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</si>
  <si>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</si>
  <si>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</si>
  <si>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</si>
  <si>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</si>
  <si>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</si>
  <si>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</si>
  <si>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</si>
  <si>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</si>
  <si>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</si>
  <si>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</si>
  <si>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</si>
  <si>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</si>
  <si>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</si>
  <si>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</si>
  <si>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</si>
  <si>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</si>
  <si>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</si>
  <si>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</si>
  <si>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</si>
  <si>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</si>
  <si>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</si>
  <si>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</si>
  <si>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</si>
  <si>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</si>
  <si>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</si>
  <si>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</si>
  <si>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</si>
  <si>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</si>
  <si>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</si>
  <si>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</si>
  <si>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</si>
  <si>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</si>
  <si>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</si>
  <si>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</si>
  <si>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</si>
  <si>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</si>
  <si>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</si>
  <si>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</si>
  <si>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</si>
  <si>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</si>
  <si>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</si>
  <si>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</si>
  <si>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</si>
  <si>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</si>
  <si>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</si>
  <si>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</si>
  <si>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</si>
  <si>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</si>
  <si>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</si>
  <si>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</si>
  <si>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</si>
  <si>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</si>
  <si>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</si>
  <si>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</si>
  <si>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</si>
  <si>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</si>
  <si>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</si>
  <si>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</si>
  <si>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</si>
  <si>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</si>
  <si>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</si>
  <si>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</si>
  <si>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</si>
  <si>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</si>
  <si>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</si>
  <si>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</si>
  <si>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</si>
  <si>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</si>
  <si>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</si>
  <si>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</si>
  <si>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</si>
  <si>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</si>
  <si>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</si>
  <si>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</si>
  <si>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</si>
  <si>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</si>
  <si>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</si>
  <si>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</si>
  <si>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</si>
  <si>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</si>
  <si>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</si>
  <si>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</si>
  <si>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</si>
  <si>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</si>
  <si>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</si>
  <si>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</si>
  <si>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</si>
  <si>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</si>
  <si>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</si>
  <si>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</si>
  <si>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</si>
  <si>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</si>
  <si>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</si>
  <si>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</si>
  <si>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</si>
  <si>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</si>
  <si>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</si>
  <si>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</si>
  <si>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</si>
  <si>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</si>
  <si>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</si>
  <si>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</si>
  <si>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</si>
  <si>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</si>
  <si>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</si>
  <si>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</si>
  <si>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</si>
  <si>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</si>
  <si>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</si>
  <si>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</si>
  <si>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</si>
  <si>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</si>
  <si>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</si>
  <si>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</si>
  <si>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</si>
  <si>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</si>
  <si>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</si>
  <si>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</si>
  <si>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</si>
  <si>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</si>
  <si>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</si>
  <si>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</si>
  <si>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</si>
  <si>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</si>
  <si>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</si>
  <si>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</si>
  <si>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</si>
  <si>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</si>
  <si>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</si>
  <si>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</si>
  <si>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</si>
  <si>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</si>
  <si>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</si>
  <si>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</si>
  <si>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</si>
  <si>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</si>
  <si>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</si>
  <si>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</si>
  <si>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</si>
  <si>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</si>
  <si>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</si>
  <si>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</si>
  <si>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</si>
  <si>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</si>
  <si>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</si>
  <si>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</si>
  <si>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</si>
  <si>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</si>
  <si>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</si>
  <si>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</si>
  <si>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</si>
  <si>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</si>
  <si>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</si>
  <si>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</si>
  <si>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</si>
  <si>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</si>
  <si>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</si>
  <si>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</si>
  <si>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</si>
  <si>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</si>
  <si>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</si>
  <si>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</si>
  <si>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</si>
  <si>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</si>
  <si>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</si>
  <si>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</si>
  <si>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</si>
  <si>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</si>
  <si>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</si>
  <si>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</si>
  <si>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</si>
  <si>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</si>
  <si>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</si>
  <si>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</si>
  <si>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</si>
  <si>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</si>
  <si>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</si>
  <si>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</si>
  <si>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</si>
  <si>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</si>
  <si>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</si>
  <si>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</si>
  <si>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</si>
  <si>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</si>
  <si>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</si>
  <si>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</si>
  <si>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</si>
  <si>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</si>
  <si>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</si>
  <si>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</si>
  <si>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</si>
  <si>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</si>
  <si>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</si>
  <si>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</si>
  <si>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</si>
  <si>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</si>
  <si>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</si>
  <si>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</si>
  <si>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</si>
  <si>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</si>
  <si>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</si>
  <si>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</si>
  <si>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</si>
  <si>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</si>
  <si>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</si>
  <si>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</si>
  <si>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</si>
  <si>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</si>
  <si>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</si>
  <si>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</si>
  <si>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</si>
  <si>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</si>
  <si>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</si>
  <si>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</si>
  <si>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</si>
  <si>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</si>
  <si>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</si>
  <si>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</si>
  <si>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</si>
  <si>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</si>
  <si>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</si>
  <si>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</si>
  <si>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</si>
  <si>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</si>
  <si>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</si>
  <si>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</si>
  <si>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</si>
  <si>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</si>
  <si>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</si>
  <si>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</si>
  <si>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</si>
  <si>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</si>
  <si>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</si>
  <si>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</si>
  <si>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</si>
  <si>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</si>
  <si>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</si>
  <si>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</si>
  <si>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</si>
  <si>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</si>
  <si>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</si>
  <si>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</si>
  <si>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</si>
  <si>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</si>
  <si>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</si>
  <si>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</si>
  <si>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</si>
  <si>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</si>
  <si>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</si>
  <si>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</si>
  <si>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</si>
  <si>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</si>
  <si>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</si>
  <si>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</si>
  <si>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</si>
  <si>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</si>
  <si>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</si>
  <si>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</si>
  <si>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</si>
  <si>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</si>
  <si>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</si>
  <si>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</si>
  <si>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</si>
  <si>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</si>
  <si>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</si>
  <si>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</si>
  <si>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</si>
  <si>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</si>
  <si>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</si>
  <si>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</si>
  <si>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</si>
  <si>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</si>
  <si>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</si>
  <si>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</si>
  <si>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</si>
  <si>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</si>
  <si>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</si>
  <si>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</si>
  <si>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</si>
  <si>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</si>
  <si>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</si>
  <si>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</si>
  <si>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</si>
  <si>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</si>
  <si>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</si>
  <si>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</si>
  <si>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</si>
  <si>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</si>
  <si>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</si>
  <si>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</si>
  <si>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</si>
  <si>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</si>
  <si>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</si>
  <si>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</si>
  <si>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</si>
  <si>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</si>
  <si>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</si>
  <si>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</si>
  <si>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</si>
  <si>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</si>
  <si>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</si>
  <si>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</si>
  <si>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</si>
  <si>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</si>
  <si>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</si>
  <si>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</si>
  <si>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</si>
  <si>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</si>
  <si>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</si>
  <si>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</si>
  <si>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</si>
  <si>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</si>
  <si>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</si>
  <si>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</si>
  <si>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</si>
  <si>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</si>
  <si>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</si>
  <si>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</si>
  <si>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</si>
  <si>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</si>
  <si>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</si>
  <si>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</si>
  <si>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</si>
  <si>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</si>
  <si>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</si>
  <si>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</si>
  <si>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</si>
  <si>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</si>
  <si>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</si>
  <si>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</si>
  <si>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</si>
  <si>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</si>
  <si>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</si>
  <si>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</si>
  <si>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</si>
  <si>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</si>
  <si>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</si>
  <si>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</si>
  <si>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</si>
  <si>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</si>
  <si>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</si>
  <si>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</si>
  <si>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</si>
  <si>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</si>
  <si>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</si>
  <si>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</si>
  <si>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</si>
  <si>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</si>
  <si>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</si>
  <si>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</si>
  <si>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</si>
  <si>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</si>
  <si>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</si>
  <si>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</si>
  <si>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</si>
  <si>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</si>
  <si>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</si>
  <si>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</si>
  <si>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</si>
  <si>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</si>
  <si>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</si>
  <si>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</si>
  <si>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</si>
  <si>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</si>
  <si>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</si>
  <si>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</si>
  <si>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</si>
  <si>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</si>
  <si>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</si>
  <si>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</si>
  <si>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</si>
  <si>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</si>
  <si>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</si>
  <si>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</si>
  <si>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</si>
  <si>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</si>
  <si>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</si>
  <si>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</si>
  <si>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</si>
  <si>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</si>
  <si>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</si>
  <si>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</si>
  <si>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</si>
  <si>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</si>
  <si>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</si>
  <si>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</si>
  <si>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</si>
  <si>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</si>
  <si>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</si>
  <si>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</si>
  <si>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</si>
  <si>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</si>
  <si>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</si>
  <si>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</si>
  <si>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</si>
  <si>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</si>
  <si>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</si>
  <si>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</si>
  <si>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</si>
  <si>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</si>
  <si>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</si>
  <si>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</si>
  <si>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</si>
  <si>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</si>
  <si>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</si>
  <si>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</si>
  <si>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</si>
  <si>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</si>
  <si>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</si>
  <si>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</si>
  <si>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</si>
  <si>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</si>
  <si>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</si>
  <si>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</si>
  <si>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</si>
  <si>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</si>
  <si>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</si>
  <si>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</si>
  <si>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</si>
  <si>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</si>
  <si>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</si>
  <si>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</si>
  <si>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</si>
  <si>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</si>
  <si>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</si>
  <si>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</si>
  <si>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</si>
  <si>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</si>
  <si>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</si>
  <si>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</si>
  <si>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</si>
  <si>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</si>
  <si>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</si>
  <si>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</si>
  <si>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</si>
  <si>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</si>
  <si>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</si>
  <si>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</si>
  <si>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</si>
  <si>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</si>
  <si>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</si>
  <si>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</si>
  <si>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</si>
  <si>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</si>
  <si>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</si>
  <si>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</si>
  <si>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</si>
  <si>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</si>
  <si>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</si>
  <si>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</si>
  <si>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</si>
  <si>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</si>
  <si>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</si>
  <si>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</si>
  <si>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</si>
  <si>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</si>
  <si>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</si>
  <si>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</si>
  <si>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</si>
  <si>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</si>
  <si>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</si>
  <si>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</si>
  <si>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</si>
  <si>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</si>
  <si>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</si>
  <si>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</si>
  <si>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</si>
  <si>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</si>
  <si>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</si>
  <si>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</si>
  <si>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</si>
  <si>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</si>
  <si>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</si>
  <si>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</si>
  <si>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</si>
  <si>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</si>
  <si>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</si>
  <si>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</si>
  <si>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</si>
  <si>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</si>
  <si>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</si>
  <si>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</si>
  <si>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</si>
  <si>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</si>
  <si>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</si>
  <si>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</si>
  <si>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</si>
  <si>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</si>
  <si>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</si>
  <si>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</si>
  <si>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</si>
  <si>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</si>
  <si>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</si>
  <si>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</si>
  <si>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</si>
  <si>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</si>
  <si>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</si>
  <si>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</si>
  <si>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</si>
  <si>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</si>
  <si>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</si>
  <si>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</si>
  <si>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</si>
  <si>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</si>
  <si>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</si>
  <si>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</si>
  <si>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</si>
  <si>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</si>
  <si>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</si>
  <si>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</si>
  <si>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</si>
  <si>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</si>
  <si>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</si>
  <si>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</si>
  <si>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</si>
  <si>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</si>
  <si>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</si>
  <si>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</si>
  <si>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</si>
  <si>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</si>
  <si>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</si>
  <si>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</si>
  <si>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</si>
  <si>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</si>
  <si>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</si>
  <si>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</si>
  <si>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</si>
  <si>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</si>
  <si>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</si>
  <si>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</si>
  <si>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</si>
  <si>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</si>
  <si>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</si>
  <si>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</si>
  <si>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</si>
  <si>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</si>
  <si>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</si>
  <si>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</si>
  <si>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</si>
  <si>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</si>
  <si>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</si>
  <si>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</si>
  <si>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</si>
  <si>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</si>
  <si>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</si>
  <si>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</si>
  <si>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</si>
  <si>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</si>
  <si>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</si>
  <si>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</si>
  <si>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</si>
  <si>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</si>
  <si>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</si>
  <si>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</si>
  <si>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</si>
  <si>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</si>
  <si>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</si>
  <si>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</si>
  <si>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</si>
  <si>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</si>
  <si>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</si>
  <si>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</si>
  <si>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</si>
  <si>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</si>
  <si>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</si>
  <si>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</si>
  <si>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</si>
  <si>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</si>
  <si>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</si>
  <si>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</si>
  <si>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</si>
  <si>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</si>
  <si>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</si>
  <si>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</si>
  <si>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</si>
  <si>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</si>
  <si>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</si>
  <si>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</si>
  <si>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</si>
  <si>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</si>
  <si>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</si>
  <si>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</si>
  <si>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</si>
  <si>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</si>
  <si>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</si>
  <si>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</si>
  <si>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</si>
  <si>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</si>
  <si>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</si>
  <si>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</si>
  <si>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</si>
  <si>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</si>
  <si>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</si>
  <si>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</si>
  <si>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</si>
  <si>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</si>
  <si>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</si>
  <si>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</si>
  <si>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</si>
  <si>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</si>
  <si>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</si>
  <si>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</si>
  <si>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</si>
  <si>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</si>
  <si>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</si>
  <si>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</si>
  <si>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</si>
  <si>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</si>
  <si>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</si>
  <si>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</si>
  <si>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</si>
  <si>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</si>
  <si>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</si>
  <si>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</si>
  <si>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</si>
  <si>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</si>
  <si>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</si>
  <si>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</si>
  <si>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</si>
  <si>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</si>
  <si>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</si>
  <si>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</si>
  <si>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</si>
  <si>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</si>
  <si>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</si>
  <si>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</si>
  <si>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</si>
  <si>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</si>
  <si>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</si>
  <si>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</si>
  <si>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</si>
  <si>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</si>
  <si>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</si>
  <si>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</si>
  <si>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</si>
  <si>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</si>
  <si>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</si>
  <si>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</si>
  <si>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</si>
  <si>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</si>
  <si>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</si>
  <si>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</si>
  <si>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</si>
  <si>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</si>
  <si>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</si>
  <si>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</si>
  <si>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</si>
  <si>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</si>
  <si>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</si>
  <si>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</si>
  <si>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</si>
  <si>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</si>
  <si>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</si>
  <si>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</si>
  <si>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</si>
  <si>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</si>
  <si>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</si>
  <si>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</si>
  <si>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</si>
  <si>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</si>
  <si>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</si>
  <si>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</si>
  <si>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</si>
  <si>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</si>
  <si>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</si>
  <si>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</si>
  <si>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</si>
  <si>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</si>
  <si>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</si>
  <si>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</si>
  <si>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</si>
  <si>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</si>
  <si>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</si>
  <si>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</si>
  <si>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</si>
  <si>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</si>
  <si>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</si>
  <si>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</si>
  <si>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</si>
  <si>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</si>
  <si>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</si>
  <si>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</si>
  <si>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</si>
  <si>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</si>
  <si>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</si>
  <si>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</si>
  <si>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</si>
  <si>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</si>
  <si>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</si>
  <si>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</si>
  <si>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</si>
  <si>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</si>
  <si>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</si>
  <si>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</si>
  <si>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</si>
  <si>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</si>
  <si>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</si>
  <si>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</si>
  <si>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</si>
  <si>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</si>
  <si>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</si>
  <si>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</si>
  <si>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</si>
  <si>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</si>
  <si>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</si>
  <si>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</si>
  <si>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</si>
  <si>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</si>
  <si>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</si>
  <si>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</si>
  <si>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</si>
  <si>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</si>
  <si>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</si>
  <si>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</si>
  <si>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</si>
  <si>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</si>
  <si>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</si>
  <si>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</si>
  <si>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</si>
  <si>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</si>
  <si>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</si>
  <si>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</si>
  <si>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</si>
  <si>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</si>
  <si>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</si>
  <si>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</si>
  <si>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</si>
  <si>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</si>
  <si>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</si>
  <si>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</si>
  <si>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</si>
  <si>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</si>
  <si>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</si>
  <si>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</si>
  <si>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</si>
  <si>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</si>
  <si>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</si>
  <si>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</si>
  <si>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</si>
  <si>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</si>
  <si>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</si>
  <si>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</si>
  <si>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</si>
  <si>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</si>
  <si>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</si>
  <si>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</si>
  <si>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</si>
  <si>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</si>
  <si>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</si>
  <si>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</si>
  <si>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</si>
  <si>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</si>
  <si>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</si>
  <si>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</si>
  <si>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</si>
  <si>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</si>
  <si>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</si>
  <si>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</si>
  <si>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</si>
  <si>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</si>
  <si>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</si>
  <si>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</si>
  <si>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</si>
  <si>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</si>
  <si>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</si>
  <si>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</si>
  <si>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</si>
  <si>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</si>
  <si>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</si>
  <si>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</si>
  <si>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</si>
  <si>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</si>
  <si>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</si>
  <si>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</si>
  <si>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</si>
  <si>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</si>
  <si>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</si>
  <si>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</si>
  <si>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</si>
  <si>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</si>
  <si>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</si>
  <si>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</si>
  <si>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</si>
  <si>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</si>
  <si>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</si>
  <si>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</si>
  <si>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</si>
  <si>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</si>
  <si>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</si>
  <si>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</si>
  <si>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</si>
  <si>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</si>
  <si>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</si>
  <si>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</si>
  <si>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</si>
  <si>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</si>
  <si>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</si>
  <si>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</si>
  <si>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</si>
  <si>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</si>
  <si>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</si>
  <si>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</si>
  <si>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</si>
  <si>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</si>
  <si>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</si>
  <si>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</si>
  <si>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</si>
  <si>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</si>
  <si>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</si>
  <si>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</si>
  <si>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</si>
  <si>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</si>
  <si>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</si>
  <si>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</si>
  <si>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</si>
  <si>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</si>
  <si>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</si>
  <si>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</si>
  <si>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</si>
  <si>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</si>
  <si>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</si>
  <si>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</si>
  <si>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</si>
  <si>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</si>
  <si>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</si>
  <si>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</si>
  <si>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</si>
  <si>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</si>
  <si>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</si>
  <si>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</si>
  <si>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</si>
  <si>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</si>
  <si>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</si>
  <si>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</si>
  <si>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</si>
  <si>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</si>
  <si>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</si>
  <si>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</si>
  <si>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</si>
  <si>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</si>
  <si>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</si>
  <si>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</si>
  <si>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</si>
  <si>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</si>
  <si>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</si>
  <si>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</si>
  <si>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</si>
  <si>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</si>
  <si>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</si>
  <si>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</si>
  <si>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</si>
  <si>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</si>
  <si>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</si>
  <si>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</si>
  <si>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</si>
  <si>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</si>
  <si>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</si>
  <si>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</si>
  <si>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</si>
  <si>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</si>
  <si>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</si>
  <si>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</si>
  <si>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</si>
  <si>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</si>
  <si>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</si>
  <si>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</si>
  <si>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</si>
  <si>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</si>
  <si>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</si>
  <si>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</si>
  <si>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</si>
  <si>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</si>
  <si>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</si>
  <si>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</si>
  <si>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</si>
  <si>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</si>
  <si>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</si>
  <si>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</si>
  <si>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</si>
  <si>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</si>
  <si>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</si>
  <si>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</si>
  <si>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</si>
  <si>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</si>
  <si>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</si>
  <si>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</si>
  <si>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</si>
  <si>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</si>
  <si>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</si>
  <si>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</si>
  <si>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</si>
  <si>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</si>
  <si>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</si>
  <si>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</si>
  <si>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</si>
  <si>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</si>
  <si>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</si>
  <si>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</si>
  <si>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</si>
  <si>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</si>
  <si>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</si>
  <si>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</si>
  <si>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</si>
  <si>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</si>
  <si>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</si>
  <si>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</si>
  <si>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</si>
  <si>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</si>
  <si>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</si>
  <si>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</si>
  <si>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</si>
  <si>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</si>
  <si>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</si>
  <si>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</si>
  <si>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</si>
  <si>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</si>
  <si>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</si>
  <si>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</si>
  <si>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</si>
  <si>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</si>
  <si>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</si>
  <si>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</si>
  <si>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</si>
  <si>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</si>
  <si>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</si>
  <si>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</si>
  <si>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</si>
  <si>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</si>
  <si>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</si>
  <si>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</si>
  <si>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</si>
  <si>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</si>
  <si>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</si>
  <si>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</si>
  <si>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</si>
  <si>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</si>
  <si>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</si>
  <si>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</si>
  <si>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</si>
  <si>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</si>
  <si>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</si>
  <si>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</si>
  <si>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</si>
  <si>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</si>
  <si>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</si>
  <si>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</si>
  <si>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</si>
  <si>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</si>
  <si>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</si>
  <si>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</si>
  <si>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</si>
  <si>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</si>
  <si>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</si>
  <si>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</si>
  <si>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</si>
  <si>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</si>
  <si>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</si>
  <si>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</si>
  <si>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</si>
  <si>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</si>
  <si>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</si>
  <si>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</si>
  <si>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</si>
  <si>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</si>
  <si>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</si>
  <si>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</si>
  <si>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</si>
  <si>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</si>
  <si>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</si>
  <si>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</si>
  <si>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</si>
  <si>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</si>
  <si>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</si>
  <si>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</si>
  <si>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</si>
  <si>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</si>
  <si>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</si>
  <si>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</si>
  <si>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</si>
  <si>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</si>
  <si>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</si>
  <si>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</si>
  <si>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</si>
  <si>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</si>
  <si>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</si>
  <si>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</si>
  <si>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</si>
  <si>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</si>
  <si>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</si>
  <si>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</si>
  <si>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</si>
  <si>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</si>
  <si>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</si>
  <si>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</si>
  <si>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</si>
  <si>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</si>
  <si>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</si>
  <si>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</si>
  <si>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</si>
  <si>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</si>
  <si>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</si>
  <si>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</si>
  <si>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</si>
  <si>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</si>
  <si>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</si>
  <si>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</si>
  <si>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</si>
  <si>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</si>
  <si>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</si>
  <si>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</si>
  <si>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</si>
  <si>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</si>
  <si>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</si>
  <si>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</si>
  <si>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</si>
  <si>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</si>
  <si>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</si>
  <si>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</si>
  <si>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</si>
  <si>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</si>
  <si>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</si>
  <si>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</si>
  <si>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</si>
  <si>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</si>
  <si>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</si>
  <si>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</si>
  <si>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</si>
  <si>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</si>
  <si>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</si>
  <si>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</si>
  <si>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</si>
  <si>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</si>
  <si>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</si>
  <si>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</si>
  <si>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</si>
  <si>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</si>
  <si>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</si>
  <si>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</si>
  <si>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</si>
  <si>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</si>
  <si>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</si>
  <si>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</si>
  <si>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</si>
  <si>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</si>
  <si>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</si>
  <si>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</si>
  <si>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</si>
  <si>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</si>
  <si>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</si>
  <si>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</si>
  <si>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</si>
  <si>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</si>
  <si>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</si>
  <si>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</si>
  <si>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</si>
  <si>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</si>
  <si>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</si>
  <si>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</si>
  <si>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</si>
  <si>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</si>
  <si>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</si>
  <si>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</si>
  <si>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</si>
  <si>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</si>
  <si>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</si>
  <si>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</si>
  <si>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</si>
  <si>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</si>
  <si>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</si>
  <si>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</si>
  <si>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</si>
  <si>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</si>
  <si>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</si>
  <si>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</si>
  <si>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</si>
  <si>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</si>
  <si>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</si>
  <si>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</si>
  <si>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</si>
  <si>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</si>
  <si>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</si>
  <si>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</si>
  <si>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</si>
  <si>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</si>
  <si>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</si>
  <si>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</si>
  <si>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</si>
  <si>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</si>
  <si>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</si>
  <si>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</si>
  <si>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</si>
  <si>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</si>
  <si>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</si>
  <si>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</si>
  <si>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</si>
  <si>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</si>
  <si>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</si>
  <si>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</si>
  <si>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</si>
  <si>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</si>
  <si>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</si>
  <si>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</si>
  <si>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</si>
  <si>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</si>
  <si>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</si>
  <si>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</si>
  <si>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</si>
  <si>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</si>
  <si>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</si>
  <si>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</si>
  <si>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</si>
  <si>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</si>
  <si>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</si>
  <si>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</si>
  <si>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</si>
  <si>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</si>
  <si>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</si>
  <si>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</si>
  <si>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</si>
  <si>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</si>
  <si>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</si>
  <si>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</si>
  <si>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</si>
  <si>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</si>
  <si>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</si>
  <si>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</si>
  <si>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</si>
  <si>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</si>
  <si>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</si>
  <si>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</si>
  <si>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</si>
  <si>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</si>
  <si>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</si>
  <si>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</si>
  <si>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</si>
  <si>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</si>
  <si>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</si>
  <si>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</si>
  <si>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</si>
  <si>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</si>
  <si>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</si>
  <si>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</si>
  <si>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</si>
  <si>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</si>
  <si>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</si>
  <si>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</si>
  <si>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</si>
  <si>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</si>
  <si>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</si>
  <si>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</si>
  <si>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</si>
  <si>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</si>
  <si>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</si>
  <si>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</si>
  <si>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</si>
  <si>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</si>
  <si>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</si>
  <si>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</si>
  <si>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</si>
  <si>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</si>
  <si>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</si>
  <si>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</si>
  <si>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</si>
  <si>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</si>
  <si>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</si>
  <si>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</si>
  <si>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</si>
  <si>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</si>
  <si>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</si>
  <si>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</si>
  <si>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</si>
  <si>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</si>
  <si>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</si>
  <si>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</si>
  <si>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</si>
  <si>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</si>
  <si>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</si>
  <si>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</si>
  <si>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</si>
  <si>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</si>
  <si>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</si>
  <si>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</si>
  <si>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</si>
  <si>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</si>
  <si>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</si>
  <si>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</si>
  <si>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</si>
  <si>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</si>
  <si>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</si>
  <si>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</si>
  <si>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</si>
  <si>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</si>
  <si>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</si>
  <si>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</si>
  <si>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</si>
  <si>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</si>
  <si>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</si>
  <si>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</si>
  <si>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</si>
  <si>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</si>
  <si>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</si>
  <si>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</si>
  <si>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</si>
  <si>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</si>
  <si>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</si>
  <si>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</si>
  <si>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</si>
  <si>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</si>
  <si>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</si>
  <si>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</si>
  <si>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</si>
  <si>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</si>
  <si>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</si>
  <si>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</si>
  <si>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</si>
  <si>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</si>
  <si>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</si>
  <si>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</si>
  <si>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</si>
  <si>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</si>
  <si>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</si>
  <si>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</si>
  <si>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</si>
  <si>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</si>
  <si>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</si>
  <si>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</si>
  <si>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</si>
  <si>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</si>
  <si>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</si>
  <si>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</si>
  <si>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</si>
  <si>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</si>
  <si>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</si>
  <si>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</si>
  <si>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</si>
  <si>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</si>
  <si>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</si>
  <si>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</si>
  <si>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</si>
  <si>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</si>
  <si>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</si>
  <si>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</si>
  <si>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</si>
  <si>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</si>
  <si>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</si>
  <si>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</si>
  <si>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</si>
  <si>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</si>
  <si>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</si>
  <si>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</si>
  <si>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</si>
  <si>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</si>
  <si>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</si>
  <si>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</si>
  <si>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</si>
  <si>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</si>
  <si>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</si>
  <si>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</si>
  <si>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</si>
  <si>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</si>
  <si>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</si>
  <si>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</si>
  <si>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</si>
  <si>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</si>
  <si>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</si>
  <si>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</si>
  <si>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</si>
  <si>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</si>
  <si>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</si>
  <si>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</si>
  <si>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</si>
  <si>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</si>
  <si>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</si>
  <si>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</si>
  <si>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</si>
  <si>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</si>
  <si>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</si>
  <si>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</si>
  <si>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</si>
  <si>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</si>
  <si>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</si>
  <si>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</si>
  <si>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</si>
  <si>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</si>
  <si>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</si>
  <si>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</si>
  <si>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</si>
  <si>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</si>
  <si>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</si>
  <si>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</si>
  <si>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</si>
  <si>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</si>
  <si>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</si>
  <si>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</si>
  <si>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</si>
  <si>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</si>
  <si>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</si>
  <si>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</si>
  <si>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</si>
  <si>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</si>
  <si>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</si>
  <si>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</si>
  <si>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</si>
  <si>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</si>
  <si>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</si>
  <si>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</si>
  <si>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</si>
  <si>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</si>
  <si>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</si>
  <si>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</si>
  <si>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</si>
  <si>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</si>
  <si>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</si>
  <si>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</si>
  <si>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</si>
  <si>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</si>
  <si>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</si>
  <si>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</si>
  <si>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</si>
  <si>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</si>
  <si>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</si>
  <si>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</si>
  <si>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</si>
  <si>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</si>
  <si>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</si>
  <si>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</si>
  <si>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</si>
  <si>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</si>
  <si>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</si>
  <si>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</si>
  <si>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</si>
  <si>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</si>
  <si>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</si>
  <si>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</si>
  <si>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</si>
  <si>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</si>
  <si>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</si>
  <si>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</si>
  <si>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</si>
  <si>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</si>
  <si>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</si>
  <si>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</si>
  <si>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</si>
  <si>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</si>
  <si>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</si>
  <si>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</si>
  <si>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</si>
  <si>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</si>
  <si>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</si>
  <si>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</si>
  <si>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</si>
  <si>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</si>
  <si>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</si>
  <si>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</si>
  <si>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</si>
  <si>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</si>
  <si>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</si>
  <si>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</si>
  <si>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</si>
  <si>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</si>
  <si>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</si>
  <si>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</si>
  <si>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</si>
  <si>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</si>
  <si>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</si>
  <si>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</si>
  <si>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</si>
  <si>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</si>
  <si>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</si>
  <si>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</si>
  <si>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</si>
  <si>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</si>
  <si>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</si>
  <si>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</si>
  <si>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</si>
  <si>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</si>
  <si>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</si>
  <si>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</si>
  <si>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</si>
  <si>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</si>
  <si>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</si>
  <si>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</si>
  <si>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</si>
  <si>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</si>
  <si>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</si>
  <si>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</si>
  <si>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</si>
  <si>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</si>
  <si>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</si>
  <si>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</si>
  <si>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</si>
  <si>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</si>
  <si>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</si>
  <si>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</si>
  <si>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</si>
  <si>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</si>
  <si>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</si>
  <si>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</si>
  <si>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</si>
  <si>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</si>
  <si>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</si>
  <si>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</si>
  <si>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</si>
  <si>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</si>
  <si>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</si>
  <si>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</si>
  <si>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</si>
  <si>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</si>
  <si>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</si>
  <si>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</si>
  <si>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</si>
  <si>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</si>
  <si>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</si>
  <si>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</si>
  <si>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</si>
  <si>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</si>
  <si>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</si>
  <si>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</si>
  <si>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</si>
  <si>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</si>
  <si>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</si>
  <si>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</si>
  <si>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</si>
  <si>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</si>
  <si>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</si>
  <si>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</si>
  <si>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</si>
  <si>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</si>
  <si>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</si>
  <si>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</si>
  <si>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</si>
  <si>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</si>
  <si>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</si>
  <si>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</si>
  <si>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</si>
  <si>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</si>
  <si>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</si>
  <si>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</si>
  <si>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</si>
  <si>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</si>
  <si>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</si>
  <si>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</si>
  <si>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</si>
  <si>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</si>
  <si>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</si>
  <si>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</si>
  <si>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</si>
  <si>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</si>
  <si>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</si>
  <si>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</si>
  <si>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</si>
  <si>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</si>
  <si>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</si>
  <si>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</si>
  <si>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</si>
  <si>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</si>
  <si>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</si>
  <si>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</si>
  <si>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</si>
  <si>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</si>
  <si>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</si>
  <si>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</si>
  <si>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</si>
  <si>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</si>
  <si>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</si>
  <si>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</si>
  <si>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</si>
  <si>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</si>
  <si>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</si>
  <si>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</si>
  <si>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</si>
  <si>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</si>
  <si>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</si>
  <si>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</si>
  <si>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</si>
  <si>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</si>
  <si>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</si>
  <si>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</si>
  <si>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</si>
  <si>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</si>
  <si>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</si>
  <si>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</si>
  <si>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</si>
  <si>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</si>
  <si>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</si>
  <si>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</si>
  <si>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</si>
  <si>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</si>
  <si>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</si>
  <si>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</si>
  <si>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</si>
  <si>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</si>
  <si>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</si>
  <si>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</si>
  <si>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</si>
  <si>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</si>
  <si>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</si>
  <si>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</si>
  <si>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</si>
  <si>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</si>
  <si>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</si>
  <si>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</si>
  <si>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</si>
  <si>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</si>
  <si>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</si>
  <si>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</si>
  <si>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</si>
  <si>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</si>
  <si>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</si>
  <si>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</si>
  <si>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</si>
  <si>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</si>
  <si>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</si>
  <si>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</si>
  <si>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</si>
  <si>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</si>
  <si>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</si>
  <si>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</si>
  <si>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</si>
  <si>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</si>
  <si>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</si>
  <si>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</si>
  <si>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</si>
  <si>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</si>
  <si>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</si>
  <si>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</si>
  <si>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</si>
  <si>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</si>
  <si>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</si>
  <si>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</si>
  <si>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</si>
  <si>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</si>
  <si>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</si>
  <si>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</si>
  <si>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</si>
  <si>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</si>
  <si>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</si>
  <si>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</si>
  <si>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</si>
  <si>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</si>
  <si>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</si>
  <si>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</si>
  <si>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</si>
  <si>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</si>
  <si>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</si>
  <si>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</si>
  <si>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</si>
  <si>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</si>
  <si>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</si>
  <si>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</si>
  <si>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</si>
  <si>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</si>
  <si>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</si>
  <si>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</si>
  <si>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</si>
  <si>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</si>
  <si>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</si>
  <si>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</si>
  <si>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</si>
  <si>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</si>
  <si>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</si>
  <si>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</si>
  <si>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</si>
  <si>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</si>
  <si>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</si>
  <si>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</si>
  <si>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</si>
  <si>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</si>
  <si>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</si>
  <si>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</si>
  <si>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</si>
  <si>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</si>
  <si>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</si>
  <si>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</si>
  <si>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</si>
  <si>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</si>
  <si>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</si>
  <si>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</si>
  <si>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</si>
  <si>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</si>
  <si>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</si>
  <si>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</si>
  <si>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</si>
  <si>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</si>
  <si>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</si>
  <si>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</si>
  <si>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</si>
  <si>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</si>
  <si>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</si>
  <si>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</si>
  <si>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</si>
  <si>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</si>
  <si>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</si>
  <si>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</si>
  <si>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</si>
  <si>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</si>
  <si>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</si>
  <si>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</si>
  <si>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</si>
  <si>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</si>
  <si>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</si>
  <si>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</si>
  <si>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</si>
  <si>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</si>
  <si>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</si>
  <si>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</si>
  <si>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</si>
  <si>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</si>
  <si>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</si>
  <si>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</si>
  <si>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</si>
  <si>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</si>
  <si>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</si>
  <si>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</si>
  <si>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</si>
  <si>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</si>
  <si>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</si>
  <si>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</si>
  <si>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</si>
  <si>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</si>
  <si>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</si>
  <si>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</si>
  <si>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</si>
  <si>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</si>
  <si>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</si>
  <si>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</si>
  <si>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</si>
  <si>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</si>
  <si>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</si>
  <si>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</si>
  <si>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</si>
  <si>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</si>
  <si>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</si>
  <si>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</si>
  <si>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</si>
  <si>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</si>
  <si>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</si>
  <si>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</si>
  <si>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</si>
  <si>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</si>
  <si>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</si>
  <si>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</si>
  <si>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</si>
  <si>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</si>
  <si>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</si>
  <si>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</si>
  <si>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</si>
  <si>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</si>
  <si>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</si>
  <si>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</si>
  <si>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</si>
  <si>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</si>
  <si>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</si>
  <si>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</si>
  <si>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</si>
  <si>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</si>
  <si>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</si>
  <si>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</si>
  <si>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</si>
  <si>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</si>
  <si>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</si>
  <si>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</si>
  <si>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</si>
  <si>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</si>
  <si>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</si>
  <si>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</si>
  <si>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</si>
  <si>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</si>
  <si>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</si>
  <si>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</si>
  <si>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</si>
  <si>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</si>
  <si>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</si>
  <si>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</si>
  <si>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</si>
  <si>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</si>
  <si>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</si>
  <si>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</si>
  <si>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</si>
  <si>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</si>
  <si>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</si>
  <si>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</si>
  <si>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</si>
  <si>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</si>
  <si>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</si>
  <si>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</si>
  <si>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</si>
  <si>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</si>
  <si>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</si>
  <si>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</si>
  <si>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</si>
  <si>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</si>
  <si>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</si>
  <si>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</si>
  <si>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</si>
  <si>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</si>
  <si>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</si>
  <si>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</si>
  <si>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</si>
  <si>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</si>
  <si>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</si>
  <si>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</si>
  <si>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</si>
  <si>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</si>
  <si>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</si>
  <si>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</si>
  <si>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</si>
  <si>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</si>
  <si>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</si>
  <si>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</si>
  <si>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</si>
  <si>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</si>
  <si>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</si>
  <si>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</si>
  <si>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</si>
  <si>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</si>
  <si>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</si>
  <si>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</si>
  <si>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</si>
  <si>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</si>
  <si>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</si>
  <si>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</si>
  <si>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</si>
  <si>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</si>
  <si>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</si>
  <si>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</si>
  <si>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</si>
  <si>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</si>
  <si>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</si>
  <si>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</si>
  <si>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</si>
  <si>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</si>
  <si>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</si>
  <si>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</si>
  <si>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</si>
  <si>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</si>
  <si>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</si>
  <si>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</si>
  <si>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</si>
  <si>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</si>
  <si>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</si>
  <si>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</si>
  <si>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</si>
  <si>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</si>
  <si>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</si>
  <si>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</si>
  <si>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</si>
  <si>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</si>
  <si>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</si>
  <si>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</si>
  <si>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</si>
  <si>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</si>
  <si>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</si>
  <si>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</si>
  <si>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</si>
  <si>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</si>
  <si>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</si>
  <si>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</si>
  <si>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</si>
  <si>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</si>
  <si>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</si>
  <si>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</si>
  <si>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</si>
  <si>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</si>
  <si>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</si>
  <si>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</si>
  <si>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</si>
  <si>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</si>
  <si>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</si>
  <si>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</si>
  <si>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</si>
  <si>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</si>
  <si>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</si>
  <si>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</si>
  <si>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</si>
  <si>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</si>
  <si>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</si>
  <si>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</si>
  <si>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</si>
  <si>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</si>
  <si>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</si>
  <si>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</si>
  <si>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</si>
  <si>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</si>
  <si>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</si>
  <si>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</si>
  <si>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</si>
  <si>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</si>
  <si>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</si>
  <si>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</si>
  <si>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</si>
  <si>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</si>
  <si>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</si>
  <si>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</si>
  <si>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</si>
  <si>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</si>
  <si>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</si>
  <si>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</si>
  <si>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</si>
  <si>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</si>
  <si>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</si>
  <si>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</si>
  <si>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</si>
  <si>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</si>
  <si>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</si>
  <si>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</si>
  <si>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</si>
  <si>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</si>
  <si>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</si>
  <si>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</si>
  <si>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</si>
  <si>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</si>
  <si>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</si>
  <si>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</si>
  <si>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</si>
  <si>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</si>
  <si>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</si>
  <si>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</si>
  <si>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</si>
  <si>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</si>
  <si>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</si>
  <si>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</si>
  <si>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</si>
  <si>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</si>
  <si>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</si>
  <si>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</si>
  <si>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</si>
  <si>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</si>
  <si>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</si>
  <si>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</si>
  <si>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</si>
  <si>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</si>
  <si>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</si>
  <si>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</si>
  <si>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</si>
  <si>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</si>
  <si>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</si>
  <si>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</si>
  <si>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</si>
  <si>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</si>
  <si>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</si>
  <si>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</si>
  <si>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</si>
  <si>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</si>
  <si>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</si>
  <si>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</si>
  <si>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</si>
  <si>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</si>
  <si>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</si>
  <si>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</si>
  <si>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</si>
  <si>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</si>
  <si>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</si>
  <si>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</si>
  <si>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</si>
  <si>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</si>
  <si>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</si>
  <si>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</si>
  <si>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</si>
  <si>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</si>
  <si>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</si>
  <si>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</si>
  <si>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</si>
  <si>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</si>
  <si>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</si>
  <si>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</si>
  <si>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</si>
  <si>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</si>
  <si>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</si>
  <si>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</si>
  <si>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</si>
  <si>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</si>
  <si>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</si>
  <si>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</si>
  <si>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</si>
  <si>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</si>
  <si>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</si>
  <si>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</si>
  <si>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</si>
  <si>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</si>
  <si>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</si>
  <si>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</si>
  <si>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</si>
  <si>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</si>
  <si>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</si>
  <si>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</si>
  <si>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</si>
  <si>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</si>
  <si>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</si>
  <si>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</si>
  <si>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</si>
  <si>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</si>
  <si>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</si>
  <si>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</si>
  <si>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</si>
  <si>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</si>
  <si>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</si>
  <si>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</si>
  <si>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</si>
  <si>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</si>
  <si>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</si>
  <si>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</si>
  <si>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</si>
  <si>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</si>
  <si>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</si>
  <si>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</si>
  <si>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</si>
  <si>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</si>
  <si>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</si>
  <si>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</si>
  <si>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</si>
  <si>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</si>
  <si>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</si>
  <si>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</si>
  <si>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</si>
  <si>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</si>
  <si>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</si>
  <si>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</si>
  <si>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</si>
  <si>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</si>
  <si>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</si>
  <si>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</si>
  <si>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</si>
  <si>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</si>
  <si>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</si>
  <si>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</si>
  <si>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</si>
  <si>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</si>
  <si>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</si>
  <si>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</si>
  <si>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</si>
  <si>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</si>
  <si>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</si>
  <si>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</si>
  <si>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</si>
  <si>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</si>
  <si>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</si>
  <si>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</si>
  <si>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</si>
  <si>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</si>
  <si>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</si>
  <si>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</si>
  <si>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</si>
  <si>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</si>
  <si>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</si>
  <si>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</si>
  <si>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</si>
  <si>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</si>
  <si>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</si>
  <si>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</si>
  <si>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</si>
  <si>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</si>
  <si>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</si>
  <si>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</si>
  <si>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</si>
  <si>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</si>
  <si>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</si>
  <si>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</si>
  <si>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</si>
  <si>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</si>
  <si>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</si>
  <si>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</si>
  <si>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</si>
  <si>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</si>
  <si>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</si>
  <si>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</si>
  <si>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</si>
  <si>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</si>
  <si>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</si>
  <si>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</si>
  <si>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</si>
  <si>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</si>
  <si>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</si>
  <si>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</si>
  <si>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</si>
  <si>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</si>
  <si>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</si>
  <si>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</si>
  <si>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</si>
  <si>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</si>
  <si>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</si>
  <si>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</si>
  <si>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</si>
  <si>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</si>
  <si>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</si>
  <si>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</si>
  <si>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</si>
  <si>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</si>
  <si>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</si>
  <si>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</si>
  <si>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</si>
  <si>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</si>
  <si>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</si>
  <si>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</si>
  <si>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</si>
  <si>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</si>
  <si>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</si>
  <si>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</si>
  <si>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</si>
  <si>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</si>
  <si>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</si>
  <si>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</si>
  <si>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</si>
  <si>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</si>
  <si>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</si>
  <si>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</si>
  <si>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</si>
  <si>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</si>
  <si>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</si>
  <si>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</si>
  <si>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</si>
  <si>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</si>
  <si>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</si>
  <si>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</si>
  <si>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</si>
  <si>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</si>
  <si>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</si>
  <si>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</si>
  <si>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</si>
  <si>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</si>
  <si>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</si>
  <si>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</si>
  <si>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</si>
  <si>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</si>
  <si>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</si>
  <si>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</si>
  <si>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</si>
  <si>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</si>
  <si>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</si>
  <si>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</si>
  <si>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</si>
  <si>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</si>
  <si>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</si>
  <si>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</si>
  <si>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</si>
  <si>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</si>
  <si>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</si>
  <si>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</si>
  <si>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</si>
  <si>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</si>
  <si>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</si>
  <si>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</si>
  <si>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</si>
  <si>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</si>
  <si>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</si>
  <si>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</si>
  <si>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</si>
  <si>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</si>
  <si>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</si>
  <si>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</si>
  <si>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</si>
  <si>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</si>
  <si>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</si>
  <si>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</si>
  <si>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</si>
  <si>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</si>
  <si>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</si>
  <si>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</si>
  <si>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</si>
  <si>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</si>
  <si>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</si>
  <si>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</si>
  <si>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</si>
  <si>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</si>
  <si>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</si>
  <si>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</si>
  <si>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</si>
  <si>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</si>
  <si>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</si>
  <si>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</si>
  <si>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</si>
  <si>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</si>
  <si>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</si>
  <si>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</si>
  <si>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</si>
  <si>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</si>
  <si>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</si>
  <si>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</si>
  <si>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</si>
  <si>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</si>
  <si>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</si>
  <si>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</si>
  <si>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</si>
  <si>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</si>
  <si>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</si>
  <si>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</si>
  <si>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</si>
  <si>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</si>
  <si>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</si>
  <si>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</si>
  <si>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</si>
  <si>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</si>
  <si>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</si>
  <si>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</si>
  <si>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</si>
  <si>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</si>
  <si>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</si>
  <si>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</si>
  <si>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</si>
  <si>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</si>
  <si>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</si>
  <si>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</si>
  <si>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</si>
  <si>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</si>
  <si>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</si>
  <si>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</si>
  <si>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</si>
  <si>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</si>
  <si>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</si>
  <si>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</si>
  <si>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</si>
  <si>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</si>
  <si>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</si>
  <si>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</si>
  <si>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</si>
  <si>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</si>
  <si>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</si>
  <si>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</si>
  <si>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</si>
  <si>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</si>
  <si>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</si>
  <si>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</si>
  <si>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</si>
  <si>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</si>
  <si>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</si>
  <si>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</si>
  <si>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</si>
  <si>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</si>
  <si>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</si>
  <si>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</si>
  <si>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</si>
  <si>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</si>
  <si>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</si>
  <si>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</si>
  <si>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</si>
  <si>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</si>
  <si>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</si>
  <si>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</si>
  <si>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</si>
  <si>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</si>
  <si>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</si>
  <si>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</si>
  <si>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</si>
  <si>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</si>
  <si>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</si>
  <si>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</si>
  <si>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</si>
  <si>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</si>
  <si>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</si>
  <si>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</si>
  <si>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</si>
  <si>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</si>
  <si>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</si>
  <si>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</si>
  <si>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</si>
  <si>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</si>
  <si>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</si>
  <si>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</si>
  <si>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</si>
  <si>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</si>
  <si>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</si>
  <si>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</si>
  <si>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</si>
  <si>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</si>
  <si>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</si>
  <si>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</si>
  <si>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</si>
  <si>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</si>
  <si>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</si>
  <si>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</si>
  <si>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</si>
  <si>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</si>
  <si>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</si>
  <si>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</si>
  <si>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</si>
  <si>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</si>
  <si>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</si>
  <si>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</si>
  <si>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</si>
  <si>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</si>
  <si>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</si>
  <si>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</si>
  <si>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</si>
  <si>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</si>
  <si>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</si>
  <si>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</si>
  <si>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</si>
  <si>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</si>
  <si>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</si>
  <si>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</si>
  <si>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</si>
  <si>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</si>
  <si>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</si>
  <si>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</si>
  <si>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</si>
  <si>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</si>
  <si>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</si>
  <si>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</si>
  <si>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</si>
  <si>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</si>
  <si>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</si>
  <si>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</si>
  <si>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</si>
  <si>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</si>
  <si>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</si>
  <si>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</si>
  <si>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</si>
  <si>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</si>
  <si>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</si>
  <si>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</si>
  <si>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</si>
  <si>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</si>
  <si>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</si>
  <si>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</si>
  <si>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</si>
  <si>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</si>
  <si>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</si>
  <si>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</si>
  <si>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</si>
  <si>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</si>
  <si>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</si>
  <si>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</si>
  <si>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</si>
  <si>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</si>
  <si>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</si>
  <si>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</si>
  <si>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</si>
  <si>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</si>
  <si>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</si>
  <si>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</si>
  <si>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</si>
  <si>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</si>
  <si>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</si>
  <si>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</si>
  <si>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</si>
  <si>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</si>
  <si>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</si>
  <si>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</si>
  <si>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</si>
  <si>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</si>
  <si>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</si>
  <si>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</si>
  <si>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</si>
  <si>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</si>
  <si>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</si>
  <si>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</si>
  <si>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</si>
  <si>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</si>
  <si>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</si>
  <si>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</si>
  <si>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</si>
  <si>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</si>
  <si>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</si>
  <si>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</si>
  <si>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</si>
  <si>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</si>
  <si>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</si>
  <si>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</si>
  <si>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</si>
  <si>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</si>
  <si>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</si>
  <si>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</si>
  <si>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</si>
  <si>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</si>
  <si>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</si>
  <si>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</si>
  <si>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</si>
  <si>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</si>
  <si>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</si>
  <si>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</si>
  <si>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</si>
  <si>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</si>
  <si>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</si>
  <si>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</si>
  <si>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</si>
  <si>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</si>
  <si>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</si>
  <si>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</si>
  <si>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</si>
  <si>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</si>
  <si>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</si>
  <si>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</si>
  <si>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</si>
  <si>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</si>
  <si>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</si>
  <si>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</si>
  <si>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</si>
  <si>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</si>
  <si>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</si>
  <si>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</si>
  <si>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</si>
  <si>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</si>
  <si>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</si>
  <si>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</si>
  <si>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</si>
  <si>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</si>
  <si>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</si>
  <si>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</si>
  <si>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</si>
  <si>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</si>
  <si>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</si>
  <si>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</si>
  <si>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</si>
  <si>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</si>
  <si>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</si>
  <si>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</si>
  <si>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</si>
  <si>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</si>
  <si>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</si>
  <si>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</si>
  <si>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</si>
  <si>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</si>
  <si>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</si>
  <si>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</si>
  <si>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</si>
  <si>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</si>
  <si>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</si>
  <si>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</si>
  <si>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</si>
  <si>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</si>
  <si>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</si>
  <si>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</si>
  <si>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</si>
  <si>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</si>
  <si>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</si>
  <si>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</si>
  <si>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</si>
  <si>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</si>
  <si>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</si>
  <si>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</si>
  <si>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</si>
  <si>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</si>
  <si>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</si>
  <si>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</si>
  <si>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</si>
  <si>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</si>
  <si>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</si>
  <si>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</si>
  <si>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</si>
  <si>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</si>
  <si>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</si>
  <si>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</si>
  <si>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</si>
  <si>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</si>
  <si>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</si>
  <si>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</si>
  <si>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</si>
  <si>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</si>
  <si>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</si>
  <si>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</si>
  <si>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</si>
  <si>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</si>
  <si>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</si>
  <si>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</si>
  <si>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</si>
  <si>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</si>
  <si>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</si>
  <si>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</si>
  <si>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</si>
  <si>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</si>
  <si>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</si>
  <si>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</si>
  <si>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</si>
  <si>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</si>
  <si>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</si>
  <si>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</si>
  <si>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</si>
  <si>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</si>
  <si>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</si>
  <si>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</si>
  <si>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</si>
  <si>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</si>
  <si>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</si>
  <si>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</si>
  <si>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</si>
  <si>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</si>
  <si>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</si>
  <si>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</si>
  <si>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</si>
  <si>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</si>
  <si>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</si>
  <si>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</si>
  <si>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</si>
  <si>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</si>
  <si>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</si>
  <si>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</si>
  <si>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</si>
  <si>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</si>
  <si>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</si>
  <si>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</si>
  <si>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</si>
  <si>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</si>
  <si>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</si>
  <si>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</si>
  <si>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</si>
  <si>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</si>
  <si>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</si>
  <si>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</si>
  <si>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</si>
  <si>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</si>
  <si>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</si>
  <si>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</si>
  <si>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</si>
  <si>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</si>
  <si>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</si>
  <si>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</si>
  <si>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</si>
  <si>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</si>
  <si>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</si>
  <si>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</si>
  <si>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</si>
  <si>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</si>
  <si>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</si>
  <si>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</si>
  <si>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</si>
  <si>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</si>
  <si>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</si>
  <si>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</si>
  <si>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</si>
  <si>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</si>
  <si>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</si>
  <si>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</si>
  <si>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</si>
  <si>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</si>
  <si>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</si>
  <si>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</si>
  <si>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</si>
  <si>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</si>
  <si>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</si>
  <si>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</si>
  <si>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</si>
  <si>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</si>
  <si>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</si>
  <si>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</si>
  <si>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</si>
  <si>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</si>
  <si>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</si>
  <si>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</si>
  <si>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</si>
  <si>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</si>
  <si>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</si>
  <si>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</si>
  <si>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</si>
  <si>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</si>
  <si>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</si>
  <si>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</si>
  <si>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</si>
  <si>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</si>
  <si>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</si>
  <si>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</si>
  <si>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</si>
  <si>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</si>
  <si>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</si>
  <si>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</si>
  <si>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</si>
  <si>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</si>
  <si>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</si>
  <si>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</si>
  <si>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</si>
  <si>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</si>
  <si>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</si>
  <si>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</si>
  <si>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</si>
  <si>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</si>
  <si>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</si>
  <si>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</si>
  <si>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</si>
  <si>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</si>
  <si>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</si>
  <si>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</si>
  <si>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</si>
  <si>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</si>
  <si>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</si>
  <si>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</si>
  <si>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</si>
  <si>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</si>
  <si>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</si>
  <si>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</si>
  <si>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</si>
  <si>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</si>
  <si>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</si>
  <si>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</si>
  <si>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</si>
  <si>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</si>
  <si>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</si>
  <si>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</si>
  <si>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</si>
  <si>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</si>
  <si>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</si>
  <si>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</si>
  <si>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</si>
  <si>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</si>
  <si>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</si>
  <si>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</si>
  <si>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</si>
  <si>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</si>
  <si>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</si>
  <si>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</si>
  <si>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</si>
  <si>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</si>
  <si>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</si>
  <si>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</si>
  <si>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</si>
  <si>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</si>
  <si>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</si>
  <si>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</si>
  <si>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</si>
  <si>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</si>
  <si>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</si>
  <si>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</si>
  <si>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</si>
  <si>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</si>
  <si>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</si>
  <si>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</si>
  <si>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</si>
  <si>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</si>
  <si>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</si>
  <si>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</si>
  <si>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</si>
  <si>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</si>
  <si>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</si>
  <si>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</si>
  <si>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</si>
  <si>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</si>
  <si>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</si>
  <si>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</si>
  <si>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</si>
  <si>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</si>
  <si>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</si>
  <si>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</si>
  <si>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</si>
  <si>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</si>
  <si>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</si>
  <si>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</si>
  <si>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</si>
  <si>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</si>
  <si>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</si>
  <si>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</si>
  <si>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</si>
  <si>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</si>
  <si>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</si>
  <si>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</si>
  <si>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</si>
  <si>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</si>
  <si>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</si>
  <si>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</si>
  <si>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</si>
  <si>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</si>
  <si>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</si>
  <si>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</si>
  <si>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</si>
  <si>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</si>
  <si>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</si>
  <si>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</si>
  <si>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</si>
  <si>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</si>
  <si>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</si>
  <si>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</si>
  <si>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</si>
  <si>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</si>
  <si>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</si>
  <si>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</si>
  <si>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</si>
  <si>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</si>
  <si>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</si>
  <si>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</si>
  <si>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</si>
  <si>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</si>
  <si>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</si>
  <si>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</si>
  <si>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</si>
  <si>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</si>
  <si>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</si>
  <si>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</si>
  <si>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</si>
  <si>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</si>
  <si>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</si>
  <si>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</si>
  <si>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</si>
  <si>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</si>
  <si>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</si>
  <si>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</si>
  <si>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</si>
  <si>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</si>
  <si>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</si>
  <si>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</si>
  <si>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</si>
  <si>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</si>
  <si>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</si>
  <si>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</si>
  <si>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</si>
  <si>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</si>
  <si>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</si>
  <si>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</si>
  <si>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</si>
  <si>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</si>
  <si>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</si>
  <si>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</si>
  <si>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</si>
  <si>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</si>
  <si>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</si>
  <si>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</si>
  <si>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</si>
  <si>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</si>
  <si>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</si>
  <si>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</si>
  <si>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</si>
  <si>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</si>
  <si>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</si>
  <si>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</si>
  <si>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</si>
  <si>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</si>
  <si>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</si>
  <si>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</si>
  <si>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</si>
  <si>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</si>
  <si>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</si>
  <si>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</si>
  <si>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</si>
  <si>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</si>
  <si>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</si>
  <si>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</si>
  <si>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</si>
  <si>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</si>
  <si>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</si>
  <si>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</si>
  <si>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</si>
  <si>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</si>
  <si>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</si>
  <si>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</si>
  <si>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</si>
  <si>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</si>
  <si>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</si>
  <si>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</si>
  <si>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</si>
  <si>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</si>
  <si>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</si>
  <si>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</si>
  <si>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</si>
  <si>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</si>
  <si>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</si>
  <si>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</si>
  <si>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</si>
  <si>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</si>
  <si>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</si>
  <si>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</si>
  <si>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</si>
  <si>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</si>
  <si>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</si>
  <si>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</si>
  <si>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</si>
  <si>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</si>
  <si>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</si>
  <si>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</si>
  <si>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</si>
  <si>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</si>
  <si>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</si>
  <si>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</si>
  <si>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</si>
  <si>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</si>
  <si>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</si>
  <si>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</si>
  <si>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</si>
  <si>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</si>
  <si>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</si>
  <si>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</si>
  <si>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</si>
  <si>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</si>
  <si>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</si>
  <si>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</si>
  <si>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</si>
  <si>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</si>
  <si>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</si>
  <si>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</si>
  <si>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</si>
  <si>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</si>
  <si>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</si>
  <si>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</si>
  <si>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</si>
  <si>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</si>
  <si>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</si>
  <si>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</si>
  <si>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</si>
  <si>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</si>
  <si>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</si>
  <si>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</si>
  <si>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</si>
  <si>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</si>
  <si>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</si>
  <si>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</si>
  <si>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</si>
  <si>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</si>
  <si>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</si>
  <si>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</si>
  <si>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</si>
  <si>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</si>
  <si>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</si>
  <si>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</si>
  <si>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</si>
  <si>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</si>
  <si>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</si>
  <si>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</si>
  <si>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</si>
  <si>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</si>
  <si>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</si>
  <si>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</si>
  <si>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</si>
  <si>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</si>
  <si>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</si>
  <si>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</si>
  <si>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</si>
  <si>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</si>
  <si>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</si>
  <si>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</si>
  <si>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</si>
  <si>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</si>
  <si>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</si>
  <si>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</si>
  <si>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</si>
  <si>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</si>
  <si>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</si>
  <si>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</si>
  <si>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</si>
  <si>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</si>
  <si>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</si>
  <si>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</si>
  <si>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</si>
  <si>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</si>
  <si>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</si>
  <si>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</si>
  <si>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</si>
  <si>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</si>
  <si>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</si>
  <si>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</si>
  <si>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</si>
  <si>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</si>
  <si>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</si>
  <si>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</si>
  <si>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</si>
  <si>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</si>
  <si>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</si>
  <si>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</si>
  <si>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</si>
  <si>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</si>
  <si>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</si>
  <si>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</si>
  <si>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</si>
  <si>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</si>
  <si>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</si>
  <si>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</si>
  <si>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</si>
  <si>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</si>
  <si>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</si>
  <si>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</si>
  <si>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</si>
  <si>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</si>
  <si>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</si>
  <si>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</si>
  <si>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</si>
  <si>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</si>
  <si>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</si>
  <si>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</si>
  <si>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</si>
  <si>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</si>
  <si>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</si>
  <si>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</si>
  <si>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</si>
  <si>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</si>
  <si>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</si>
  <si>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</si>
  <si>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</si>
  <si>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</si>
  <si>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</si>
  <si>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</si>
  <si>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</si>
  <si>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</si>
  <si>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</si>
  <si>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</si>
  <si>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</si>
  <si>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</si>
  <si>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</si>
  <si>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</si>
  <si>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</si>
  <si>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</si>
  <si>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</si>
  <si>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</si>
  <si>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</si>
  <si>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</si>
  <si>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</si>
  <si>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</si>
  <si>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</si>
  <si>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</si>
  <si>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</si>
  <si>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</si>
  <si>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</si>
  <si>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</si>
  <si>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</si>
  <si>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</si>
  <si>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</si>
  <si>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</si>
  <si>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</si>
  <si>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</si>
  <si>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</si>
  <si>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</si>
  <si>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</si>
  <si>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</si>
  <si>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</si>
  <si>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</si>
  <si>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</si>
  <si>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</si>
  <si>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</si>
  <si>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</si>
  <si>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</si>
  <si>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</si>
  <si>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</si>
  <si>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</si>
  <si>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</si>
  <si>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</si>
  <si>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</si>
  <si>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</si>
  <si>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</si>
  <si>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</si>
  <si>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</si>
  <si>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</si>
  <si>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</si>
  <si>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</si>
  <si>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</si>
  <si>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</si>
  <si>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</si>
  <si>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</si>
  <si>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</si>
  <si>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</si>
  <si>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</si>
  <si>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</si>
  <si>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</si>
  <si>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</si>
  <si>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</si>
  <si>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</si>
  <si>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</si>
  <si>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</si>
  <si>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</si>
  <si>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</si>
  <si>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</si>
  <si>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</si>
  <si>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</si>
  <si>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</si>
  <si>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</si>
  <si>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</si>
  <si>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</si>
  <si>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</si>
  <si>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</si>
  <si>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</si>
  <si>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</si>
  <si>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</si>
  <si>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</si>
  <si>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</si>
  <si>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</si>
  <si>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</si>
  <si>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</si>
  <si>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</si>
  <si>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</si>
  <si>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</si>
  <si>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</si>
  <si>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</si>
  <si>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</si>
  <si>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</si>
  <si>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</si>
  <si>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</si>
  <si>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</si>
  <si>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</si>
  <si>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</si>
  <si>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</si>
  <si>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</si>
  <si>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</si>
  <si>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</si>
  <si>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</si>
  <si>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</si>
  <si>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</si>
  <si>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</si>
  <si>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</si>
  <si>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</si>
  <si>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</si>
  <si>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</si>
  <si>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</si>
  <si>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</si>
  <si>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</si>
  <si>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</si>
  <si>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</si>
  <si>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</si>
  <si>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</si>
  <si>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</si>
  <si>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</si>
  <si>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</si>
  <si>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</si>
  <si>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</si>
  <si>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</si>
  <si>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</si>
  <si>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</si>
  <si>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</si>
  <si>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</si>
  <si>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</si>
  <si>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</si>
  <si>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</si>
  <si>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</si>
  <si>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</si>
  <si>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</si>
  <si>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</si>
  <si>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</si>
  <si>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</si>
  <si>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</si>
  <si>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</si>
  <si>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</si>
  <si>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</si>
  <si>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</si>
  <si>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</si>
  <si>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</si>
  <si>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</si>
  <si>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</si>
  <si>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</si>
  <si>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</si>
  <si>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</si>
  <si>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</si>
  <si>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</si>
  <si>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</si>
  <si>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</si>
  <si>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</si>
  <si>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</si>
  <si>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</si>
  <si>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</si>
  <si>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</si>
  <si>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</si>
  <si>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</si>
  <si>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</si>
  <si>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</si>
  <si>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</si>
  <si>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</si>
  <si>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</si>
  <si>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</si>
  <si>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</si>
  <si>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</si>
  <si>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</si>
  <si>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</si>
  <si>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</si>
  <si>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</si>
  <si>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</si>
  <si>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</si>
  <si>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</si>
  <si>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</si>
  <si>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</si>
  <si>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</si>
  <si>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</si>
  <si>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</si>
  <si>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</si>
  <si>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</si>
  <si>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</si>
  <si>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</si>
  <si>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</si>
  <si>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</si>
  <si>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</si>
  <si>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</si>
  <si>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</si>
  <si>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</si>
  <si>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</si>
  <si>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</si>
  <si>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</si>
  <si>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</si>
  <si>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</si>
  <si>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</si>
  <si>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</si>
  <si>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</si>
  <si>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</si>
  <si>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</si>
  <si>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</si>
  <si>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</si>
  <si>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</si>
  <si>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</si>
  <si>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</si>
  <si>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</si>
  <si>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</si>
  <si>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</si>
  <si>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</si>
  <si>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</si>
  <si>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</si>
  <si>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</si>
  <si>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</si>
  <si>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</si>
  <si>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</si>
  <si>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</si>
  <si>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</si>
  <si>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</si>
  <si>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</si>
  <si>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</si>
  <si>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</si>
  <si>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</si>
  <si>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</si>
  <si>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</si>
  <si>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</si>
  <si>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</si>
  <si>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</si>
  <si>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</si>
  <si>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</si>
  <si>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</si>
  <si>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</si>
  <si>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</si>
  <si>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</si>
  <si>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</si>
  <si>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</si>
  <si>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</si>
  <si>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</si>
  <si>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</si>
  <si>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</si>
  <si>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</si>
  <si>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</si>
  <si>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</si>
  <si>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</si>
  <si>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</si>
  <si>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</si>
  <si>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</si>
  <si>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</si>
  <si>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</si>
  <si>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</si>
  <si>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</si>
  <si>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</si>
  <si>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</si>
  <si>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</si>
  <si>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</si>
  <si>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</si>
  <si>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</si>
  <si>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</si>
  <si>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</si>
  <si>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</si>
  <si>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</si>
  <si>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</si>
  <si>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</si>
  <si>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</si>
  <si>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</si>
  <si>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</si>
  <si>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</si>
  <si>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</si>
  <si>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</si>
  <si>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</si>
  <si>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</si>
  <si>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</si>
  <si>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</si>
  <si>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</si>
  <si>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</si>
  <si>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</si>
  <si>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</si>
  <si>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</si>
  <si>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</si>
  <si>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</si>
  <si>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</si>
  <si>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</si>
  <si>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</si>
  <si>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</si>
  <si>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</si>
  <si>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</si>
  <si>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</si>
  <si>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</si>
  <si>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</si>
  <si>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</si>
  <si>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</si>
  <si>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</si>
  <si>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</si>
  <si>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</si>
  <si>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</si>
  <si>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</si>
  <si>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</si>
  <si>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</si>
  <si>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</si>
  <si>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</si>
  <si>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</si>
  <si>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</si>
  <si>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</si>
  <si>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</si>
  <si>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</si>
  <si>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</si>
  <si>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</si>
  <si>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</si>
  <si>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</si>
  <si>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</si>
  <si>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</si>
  <si>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</si>
  <si>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</si>
  <si>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</si>
  <si>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</si>
  <si>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</si>
  <si>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</si>
  <si>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</si>
  <si>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</si>
  <si>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</si>
  <si>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</si>
  <si>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</si>
  <si>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</si>
  <si>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</si>
  <si>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</si>
  <si>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</si>
  <si>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</si>
  <si>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</si>
  <si>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</si>
  <si>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</si>
  <si>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</si>
  <si>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</si>
  <si>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</si>
  <si>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</si>
  <si>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</si>
  <si>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</si>
  <si>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</si>
  <si>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</si>
  <si>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</si>
  <si>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</si>
  <si>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</si>
  <si>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</si>
  <si>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</si>
  <si>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</si>
  <si>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</si>
  <si>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</si>
  <si>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</si>
  <si>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</si>
  <si>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</si>
  <si>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</si>
  <si>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</si>
  <si>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</si>
  <si>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</si>
  <si>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</si>
  <si>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</si>
  <si>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</si>
  <si>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</si>
  <si>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</si>
  <si>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</si>
  <si>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</si>
  <si>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</si>
  <si>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</si>
  <si>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</si>
  <si>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</si>
  <si>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</si>
  <si>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</si>
  <si>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</si>
  <si>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</si>
  <si>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</si>
  <si>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</si>
  <si>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</si>
  <si>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</si>
  <si>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</si>
  <si>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</si>
  <si>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</si>
  <si>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</si>
  <si>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</si>
  <si>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</si>
  <si>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</si>
  <si>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</si>
  <si>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</si>
  <si>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</si>
  <si>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</si>
  <si>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</si>
  <si>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</si>
  <si>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</si>
  <si>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</si>
  <si>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</si>
  <si>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</si>
  <si>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</si>
  <si>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</si>
  <si>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</si>
  <si>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</si>
  <si>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</si>
  <si>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</si>
  <si>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</si>
  <si>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</si>
  <si>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</si>
  <si>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</si>
  <si>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</si>
  <si>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</si>
  <si>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</si>
  <si>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</si>
  <si>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</si>
  <si>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</si>
  <si>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</si>
  <si>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</si>
  <si>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</si>
  <si>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</si>
  <si>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</si>
  <si>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</si>
  <si>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</si>
  <si>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</si>
  <si>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</si>
  <si>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</si>
  <si>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</si>
  <si>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</si>
  <si>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</si>
  <si>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</si>
  <si>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</si>
  <si>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</si>
  <si>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</si>
  <si>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</si>
  <si>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</si>
  <si>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</si>
  <si>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</si>
  <si>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</si>
  <si>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</si>
  <si>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</si>
  <si>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</si>
  <si>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</si>
  <si>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</si>
  <si>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</si>
  <si>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</si>
  <si>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</si>
  <si>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</si>
  <si>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</si>
  <si>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</si>
  <si>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</si>
  <si>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</si>
  <si>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</si>
  <si>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</si>
  <si>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</si>
  <si>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</si>
  <si>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</si>
  <si>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</si>
  <si>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</si>
  <si>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</si>
  <si>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</si>
  <si>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</si>
  <si>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</si>
  <si>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</si>
  <si>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</si>
  <si>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</si>
  <si>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</si>
  <si>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</si>
  <si>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</si>
  <si>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</si>
  <si>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</si>
  <si>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</si>
  <si>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</si>
  <si>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</si>
  <si>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</si>
  <si>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</si>
  <si>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</si>
  <si>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</si>
  <si>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</si>
  <si>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</si>
  <si>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</si>
  <si>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</si>
  <si>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</si>
  <si>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</si>
  <si>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</si>
  <si>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</si>
  <si>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</si>
  <si>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</si>
  <si>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</si>
  <si>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</si>
  <si>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</si>
  <si>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</si>
  <si>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</si>
  <si>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</si>
  <si>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</si>
  <si>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</si>
  <si>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</si>
  <si>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</si>
  <si>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</si>
  <si>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</si>
  <si>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</si>
  <si>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</si>
  <si>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</si>
  <si>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</si>
  <si>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</si>
  <si>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</si>
  <si>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</si>
  <si>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</si>
  <si>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</si>
  <si>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</si>
  <si>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</si>
  <si>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</si>
  <si>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</si>
  <si>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</si>
  <si>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</si>
  <si>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</si>
  <si>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</si>
  <si>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</si>
  <si>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</si>
  <si>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</si>
  <si>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</si>
  <si>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</si>
  <si>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</si>
  <si>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</si>
  <si>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</si>
  <si>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</si>
  <si>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</si>
  <si>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</si>
  <si>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</si>
  <si>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</si>
  <si>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</si>
  <si>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</si>
  <si>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</si>
  <si>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</si>
  <si>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</si>
  <si>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</si>
  <si>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</si>
  <si>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</si>
  <si>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</si>
  <si>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</si>
  <si>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</si>
  <si>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</si>
  <si>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</si>
  <si>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</si>
  <si>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</si>
  <si>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</si>
  <si>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</si>
  <si>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</si>
  <si>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</si>
  <si>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</si>
  <si>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</si>
  <si>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</si>
  <si>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</si>
  <si>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</si>
  <si>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</si>
  <si>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</si>
  <si>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</si>
  <si>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</si>
  <si>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</si>
  <si>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</si>
  <si>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</si>
  <si>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</si>
  <si>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</si>
  <si>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</si>
  <si>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</si>
  <si>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</si>
  <si>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</si>
  <si>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</si>
  <si>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</si>
  <si>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</si>
  <si>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</si>
  <si>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</si>
  <si>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</si>
  <si>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</si>
  <si>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</si>
  <si>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</si>
  <si>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</si>
  <si>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</si>
  <si>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</si>
  <si>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</si>
  <si>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</si>
  <si>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</si>
  <si>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</si>
  <si>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</si>
  <si>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</si>
  <si>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</si>
  <si>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</si>
  <si>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</si>
  <si>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</si>
  <si>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</si>
  <si>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</si>
  <si>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</si>
  <si>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</si>
  <si>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</si>
  <si>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</si>
  <si>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</si>
  <si>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</si>
  <si>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</si>
  <si>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</si>
  <si>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</si>
  <si>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</si>
  <si>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</si>
  <si>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</si>
  <si>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</si>
  <si>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</si>
  <si>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</si>
  <si>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</si>
  <si>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</si>
  <si>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</si>
  <si>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</si>
  <si>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</si>
  <si>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</si>
  <si>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</si>
  <si>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</si>
  <si>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</si>
  <si>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</si>
  <si>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</si>
  <si>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</si>
  <si>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</si>
  <si>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</si>
  <si>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</si>
  <si>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</si>
  <si>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</si>
  <si>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</si>
  <si>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</si>
  <si>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</si>
  <si>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</si>
  <si>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</si>
  <si>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</si>
  <si>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</si>
  <si>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</si>
  <si>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</si>
  <si>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</si>
  <si>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</si>
  <si>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</si>
  <si>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</si>
  <si>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</si>
  <si>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</si>
  <si>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</si>
  <si>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</si>
  <si>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</si>
  <si>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</si>
  <si>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</si>
  <si>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</si>
  <si>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</si>
  <si>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</si>
  <si>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</si>
  <si>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</si>
  <si>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</si>
  <si>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</si>
  <si>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</si>
  <si>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</si>
  <si>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</si>
  <si>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</si>
  <si>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</si>
  <si>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</si>
  <si>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</si>
  <si>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</si>
  <si>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</si>
  <si>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</si>
  <si>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</si>
  <si>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</si>
  <si>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</si>
  <si>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</si>
  <si>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</si>
  <si>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</si>
  <si>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</si>
  <si>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</si>
  <si>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</si>
  <si>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</si>
  <si>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</si>
  <si>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</si>
  <si>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</si>
  <si>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</si>
  <si>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</si>
  <si>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</si>
  <si>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</si>
  <si>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</si>
  <si>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</si>
  <si>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</si>
  <si>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</si>
  <si>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</si>
  <si>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</si>
  <si>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</si>
  <si>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</si>
  <si>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</si>
  <si>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</si>
  <si>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</si>
  <si>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</si>
  <si>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</si>
  <si>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</si>
  <si>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</si>
  <si>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</si>
  <si>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</si>
  <si>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</si>
  <si>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</si>
  <si>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</si>
  <si>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</si>
  <si>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</si>
  <si>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</si>
  <si>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</si>
  <si>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</si>
  <si>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</si>
  <si>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</si>
  <si>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</si>
  <si>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</si>
  <si>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</si>
  <si>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</si>
  <si>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</si>
  <si>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</si>
  <si>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</si>
  <si>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</si>
  <si>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</si>
  <si>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</si>
  <si>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</si>
  <si>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</si>
  <si>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</si>
  <si>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</si>
  <si>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</si>
  <si>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</si>
  <si>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</si>
  <si>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</si>
  <si>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</si>
  <si>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</si>
  <si>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</si>
  <si>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PCM-20251017-00001288</t>
  </si>
  <si>
    <t>site has access issue at night located inside NGHA access time from 8 to 5</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</si>
  <si>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</si>
  <si>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</si>
  <si>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</si>
  <si>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</si>
  <si>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PCM-20251018-00000003 </t>
  </si>
  <si>
    <t xml:space="preserve">access night issue USF area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</si>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</sst>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9" totalsRowShown="0" headerRowDxfId="174" dataDxfId="173" headerRowBorderDxfId="171" tableBorderDxfId="172" totalsRowBorderDxfId="170">
  <autoFilter ref="A1:L11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4" totalsRowShown="0" headerRowDxfId="64" dataDxfId="63" headerRowBorderDxfId="61" tableBorderDxfId="62">
  <autoFilter ref="A1:L115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8" totalsRowShown="0" headerRowDxfId="48" dataDxfId="47" headerRowBorderDxfId="45" tableBorderDxfId="46" totalsRowBorderDxfId="44">
  <autoFilter ref="A1:L33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3" totalsRowShown="0" headerRowDxfId="31" dataDxfId="30" headerRowBorderDxfId="28" tableBorderDxfId="29">
  <autoFilter ref="A1:L57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9" totalsRowShown="0" headerRowDxfId="15" dataDxfId="14" headerRowBorderDxfId="12" tableBorderDxfId="13">
  <autoFilter ref="A1:L9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9"/>
  <sheetViews>
    <sheetView tabSelected="1" workbookViewId="0">
      <selection activeCell="D13" sqref="D13"/>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9.5976562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285.09067280092859</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4.5953603009256767</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39"/>
      <c r="E4" s="140"/>
      <c r="F4" s="141"/>
      <c r="G4" s="142">
        <f ca="1">IFERROR(NOW()-F4,"")</f>
        <v>45948.039098726855</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39"/>
      <c r="E5" s="140"/>
      <c r="F5" s="141"/>
      <c r="G5" s="142">
        <f ca="1">IFERROR(NOW()-F5,"")</f>
        <v>45948.039098726855</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45948.039098726855</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45948.039098726855</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45948.039098726855</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45948.039098726855</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45948.039098726855</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45948.039098726855</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43"/>
      <c r="E12" s="140"/>
      <c r="F12" s="141"/>
      <c r="G12" s="142">
        <f ca="1">IFERROR(NOW()-F12,"")</f>
        <v>45948.039098726855</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45948.039098726855</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45948.039098726855</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45948.039098726855</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45948.039098726855</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45948.039098726855</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45948.039098726855</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45948.039098726855</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45948.039098726855</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45948.039098726855</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45948.039098726855</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45948.039098726855</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45948.039098726855</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45948.039098726855</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45948.039098726855</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45948.039098726855</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45948.039098726855</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45948.039098726855</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45948.039098726855</v>
      </c>
      <c r="H30" s="141"/>
      <c r="I30" s="139" t="str">
        <f>IFERROR(VLOOKUP(D30,DB!A:F,6,0),"")</f>
        <v/>
      </c>
      <c r="J30" s="139" t="str">
        <f>IFERROR(VLOOKUP(D30,DB!A:G,7,0),"")</f>
        <v/>
      </c>
      <c r="K30" s="143"/>
      <c r="L30" s="144" t="str">
        <f>IFERROR(VLOOKUP(D30,DB!A:I,9,0),"")</f>
        <v/>
      </c>
      <c r="M30" s="67"/>
    </row>
    <row r="31" spans="1:13" ht="15" customHeight="1">
      <c r="A31" s="138"/>
      <c r="B31" s="139" t="str">
        <f>IFERROR(VLOOKUP(D31,DB!A:K,11,0),"")</f>
        <v/>
      </c>
      <c r="C31" s="139"/>
      <c r="D31" s="139"/>
      <c r="E31" s="140"/>
      <c r="F31" s="141"/>
      <c r="G31" s="142">
        <f ca="1">IFERROR(NOW()-F31,"")</f>
        <v>45948.039098726855</v>
      </c>
      <c r="H31" s="141"/>
      <c r="I31" s="139" t="str">
        <f>IFERROR(VLOOKUP(D31,DB!A:F,6,0),"")</f>
        <v/>
      </c>
      <c r="J31" s="139" t="str">
        <f>IFERROR(VLOOKUP(D31,DB!A:G,7,0),"")</f>
        <v/>
      </c>
      <c r="K31" s="143"/>
      <c r="L31" s="144" t="str">
        <f>IFERROR(VLOOKUP(D31,DB!A:I,9,0),"")</f>
        <v/>
      </c>
      <c r="M31" s="67"/>
    </row>
    <row r="32" spans="1:13" ht="15" customHeight="1">
      <c r="A32" s="138"/>
      <c r="B32" s="139" t="str">
        <f>IFERROR(VLOOKUP(D32,DB!A:K,11,0),"")</f>
        <v/>
      </c>
      <c r="C32" s="139"/>
      <c r="D32" s="139"/>
      <c r="E32" s="140"/>
      <c r="F32" s="141"/>
      <c r="G32" s="142">
        <f ca="1">IFERROR(NOW()-F32,"")</f>
        <v>45948.039098726855</v>
      </c>
      <c r="H32" s="141"/>
      <c r="I32" s="139" t="str">
        <f>IFERROR(VLOOKUP(D32,DB!A:F,6,0),"")</f>
        <v/>
      </c>
      <c r="J32" s="139" t="str">
        <f>IFERROR(VLOOKUP(D32,DB!A:G,7,0),"")</f>
        <v/>
      </c>
      <c r="K32" s="143"/>
      <c r="L32" s="144" t="str">
        <f>IFERROR(VLOOKUP(D32,DB!A:I,9,0),"")</f>
        <v/>
      </c>
      <c r="M32" s="67"/>
    </row>
    <row r="33" spans="1:13" ht="15" customHeight="1">
      <c r="A33" s="138"/>
      <c r="B33" s="139" t="str">
        <f>IFERROR(VLOOKUP(D33,DB!A:K,11,0),"")</f>
        <v/>
      </c>
      <c r="C33" s="139"/>
      <c r="D33" s="139"/>
      <c r="E33" s="140"/>
      <c r="F33" s="141"/>
      <c r="G33" s="142">
        <f ca="1">IFERROR(NOW()-F33,"")</f>
        <v>45948.039098726855</v>
      </c>
      <c r="H33" s="141"/>
      <c r="I33" s="139" t="str">
        <f>IFERROR(VLOOKUP(D33,DB!A:F,6,0),"")</f>
        <v/>
      </c>
      <c r="J33" s="139" t="str">
        <f>IFERROR(VLOOKUP(D33,DB!A:G,7,0),"")</f>
        <v/>
      </c>
      <c r="K33" s="143"/>
      <c r="L33" s="144" t="str">
        <f>IFERROR(VLOOKUP(D33,DB!A:I,9,0),"")</f>
        <v/>
      </c>
      <c r="M33" s="67"/>
    </row>
    <row r="34" spans="1:13" ht="15" customHeight="1">
      <c r="A34" s="138"/>
      <c r="B34" s="139" t="str">
        <f>IFERROR(VLOOKUP(D34,DB!A:K,11,0),"")</f>
        <v/>
      </c>
      <c r="C34" s="139"/>
      <c r="D34" s="139"/>
      <c r="E34" s="140"/>
      <c r="F34" s="141"/>
      <c r="G34" s="142">
        <f ca="1">IFERROR(NOW()-F34,"")</f>
        <v>45948.039098726855</v>
      </c>
      <c r="H34" s="141"/>
      <c r="I34" s="139" t="str">
        <f>IFERROR(VLOOKUP(D34,DB!A:F,6,0),"")</f>
        <v/>
      </c>
      <c r="J34" s="139" t="str">
        <f>IFERROR(VLOOKUP(D34,DB!A:G,7,0),"")</f>
        <v/>
      </c>
      <c r="K34" s="143"/>
      <c r="L34" s="144" t="str">
        <f>IFERROR(VLOOKUP(D34,DB!A:I,9,0),"")</f>
        <v/>
      </c>
      <c r="M34" s="67"/>
    </row>
    <row r="35" spans="1:13" ht="15" customHeight="1">
      <c r="A35" s="138"/>
      <c r="B35" s="139" t="str">
        <f>IFERROR(VLOOKUP(D35,DB!A:K,11,0),"")</f>
        <v/>
      </c>
      <c r="C35" s="139"/>
      <c r="D35" s="139"/>
      <c r="E35" s="140"/>
      <c r="F35" s="141"/>
      <c r="G35" s="142">
        <f ca="1">IFERROR(NOW()-F35,"")</f>
        <v>45948.039098726855</v>
      </c>
      <c r="H35" s="141"/>
      <c r="I35" s="139" t="str">
        <f>IFERROR(VLOOKUP(D35,DB!A:F,6,0),"")</f>
        <v/>
      </c>
      <c r="J35" s="139" t="str">
        <f>IFERROR(VLOOKUP(D35,DB!A:G,7,0),"")</f>
        <v/>
      </c>
      <c r="K35" s="143"/>
      <c r="L35" s="144" t="str">
        <f>IFERROR(VLOOKUP(D35,DB!A:I,9,0),"")</f>
        <v/>
      </c>
    </row>
    <row r="36" spans="1:13" ht="15" customHeight="1">
      <c r="A36" s="138"/>
      <c r="B36" s="139" t="str">
        <f>IFERROR(VLOOKUP(D36,DB!A:K,11,0),"")</f>
        <v/>
      </c>
      <c r="C36" s="139"/>
      <c r="D36" s="139"/>
      <c r="E36" s="140"/>
      <c r="F36" s="141"/>
      <c r="G36" s="142">
        <f ca="1">IFERROR(NOW()-F36,"")</f>
        <v>45948.039098726855</v>
      </c>
      <c r="H36" s="141"/>
      <c r="I36" s="139" t="str">
        <f>IFERROR(VLOOKUP(D36,DB!A:F,6,0),"")</f>
        <v/>
      </c>
      <c r="J36" s="139" t="str">
        <f>IFERROR(VLOOKUP(D36,DB!A:G,7,0),"")</f>
        <v/>
      </c>
      <c r="K36" s="143"/>
      <c r="L36" s="144" t="str">
        <f>IFERROR(VLOOKUP(D36,DB!A:I,9,0),"")</f>
        <v/>
      </c>
    </row>
    <row r="37" spans="1:13" ht="15" customHeight="1">
      <c r="A37" s="138"/>
      <c r="B37" s="139" t="str">
        <f>IFERROR(VLOOKUP(D37,DB!A:K,11,0),"")</f>
        <v/>
      </c>
      <c r="C37" s="139"/>
      <c r="D37" s="139"/>
      <c r="E37" s="140"/>
      <c r="F37" s="141"/>
      <c r="G37" s="142">
        <f ca="1">IFERROR(NOW()-F37,"")</f>
        <v>45948.039098726855</v>
      </c>
      <c r="H37" s="141"/>
      <c r="I37" s="139" t="str">
        <f>IFERROR(VLOOKUP(D37,DB!A:F,6,0),"")</f>
        <v/>
      </c>
      <c r="J37" s="139" t="str">
        <f>IFERROR(VLOOKUP(D37,DB!A:G,7,0),"")</f>
        <v/>
      </c>
      <c r="K37" s="143"/>
      <c r="L37" s="144" t="str">
        <f>IFERROR(VLOOKUP(D37,DB!A:I,9,0),"")</f>
        <v/>
      </c>
    </row>
    <row r="38" spans="1:13" ht="15" customHeight="1">
      <c r="A38" s="138"/>
      <c r="B38" s="139" t="str">
        <f>IFERROR(VLOOKUP(D38,DB!A:K,11,0),"")</f>
        <v/>
      </c>
      <c r="C38" s="139"/>
      <c r="D38" s="139"/>
      <c r="E38" s="140"/>
      <c r="F38" s="141"/>
      <c r="G38" s="142">
        <f ca="1">IFERROR(NOW()-F38,"")</f>
        <v>45948.039098726855</v>
      </c>
      <c r="H38" s="141"/>
      <c r="I38" s="139" t="str">
        <f>IFERROR(VLOOKUP(D38,DB!A:F,6,0),"")</f>
        <v/>
      </c>
      <c r="J38" s="139" t="str">
        <f>IFERROR(VLOOKUP(D38,DB!A:G,7,0),"")</f>
        <v/>
      </c>
      <c r="K38" s="143"/>
      <c r="L38" s="144" t="str">
        <f>IFERROR(VLOOKUP(D38,DB!A:I,9,0),"")</f>
        <v/>
      </c>
    </row>
    <row r="39" spans="1:13" ht="15" customHeight="1">
      <c r="A39" s="138"/>
      <c r="B39" s="139" t="str">
        <f>IFERROR(VLOOKUP(D39,DB!A:K,11,0),"")</f>
        <v/>
      </c>
      <c r="C39" s="139"/>
      <c r="D39" s="139"/>
      <c r="E39" s="140"/>
      <c r="F39" s="141"/>
      <c r="G39" s="142">
        <f ca="1">IFERROR(NOW()-F39,"")</f>
        <v>45948.039098726855</v>
      </c>
      <c r="H39" s="141"/>
      <c r="I39" s="139" t="str">
        <f>IFERROR(VLOOKUP(D39,DB!A:F,6,0),"")</f>
        <v/>
      </c>
      <c r="J39" s="139" t="str">
        <f>IFERROR(VLOOKUP(D39,DB!A:G,7,0),"")</f>
        <v/>
      </c>
      <c r="K39" s="143"/>
      <c r="L39" s="144" t="str">
        <f>IFERROR(VLOOKUP(D39,DB!A:I,9,0),"")</f>
        <v/>
      </c>
    </row>
    <row r="40" spans="1:13" ht="15" customHeight="1">
      <c r="A40" s="138"/>
      <c r="B40" s="139" t="str">
        <f>IFERROR(VLOOKUP(D40,DB!A:K,11,0),"")</f>
        <v/>
      </c>
      <c r="C40" s="139"/>
      <c r="D40" s="139"/>
      <c r="E40" s="140"/>
      <c r="F40" s="141"/>
      <c r="G40" s="142">
        <f ca="1">IFERROR(NOW()-F40,"")</f>
        <v>45948.039098726855</v>
      </c>
      <c r="H40" s="141"/>
      <c r="I40" s="139" t="str">
        <f>IFERROR(VLOOKUP(D40,DB!A:F,6,0),"")</f>
        <v/>
      </c>
      <c r="J40" s="139" t="str">
        <f>IFERROR(VLOOKUP(D40,DB!A:G,7,0),"")</f>
        <v/>
      </c>
      <c r="K40" s="143"/>
      <c r="L40" s="144" t="str">
        <f>IFERROR(VLOOKUP(D40,DB!A:I,9,0),"")</f>
        <v/>
      </c>
    </row>
    <row r="41" spans="1:13" ht="15" customHeight="1">
      <c r="A41" s="138"/>
      <c r="B41" s="139" t="str">
        <f>IFERROR(VLOOKUP(D41,DB!A:K,11,0),"")</f>
        <v/>
      </c>
      <c r="C41" s="139"/>
      <c r="D41" s="139"/>
      <c r="E41" s="140"/>
      <c r="F41" s="141"/>
      <c r="G41" s="142">
        <f ca="1">IFERROR(NOW()-F41,"")</f>
        <v>45948.039098726855</v>
      </c>
      <c r="H41" s="141"/>
      <c r="I41" s="139" t="str">
        <f>IFERROR(VLOOKUP(D41,DB!A:F,6,0),"")</f>
        <v/>
      </c>
      <c r="J41" s="139" t="str">
        <f>IFERROR(VLOOKUP(D41,DB!A:G,7,0),"")</f>
        <v/>
      </c>
      <c r="K41" s="143"/>
      <c r="L41" s="144" t="str">
        <f>IFERROR(VLOOKUP(D41,DB!A:I,9,0),"")</f>
        <v/>
      </c>
    </row>
    <row r="42" spans="1:13" ht="15" customHeight="1">
      <c r="A42" s="138"/>
      <c r="B42" s="139" t="str">
        <f>IFERROR(VLOOKUP(D42,DB!A:K,11,0),"")</f>
        <v/>
      </c>
      <c r="C42" s="139"/>
      <c r="D42" s="139"/>
      <c r="E42" s="140"/>
      <c r="F42" s="141"/>
      <c r="G42" s="142">
        <f ca="1">IFERROR(NOW()-F42,"")</f>
        <v>45948.039098726855</v>
      </c>
      <c r="H42" s="141"/>
      <c r="I42" s="139" t="str">
        <f>IFERROR(VLOOKUP(D42,DB!A:F,6,0),"")</f>
        <v/>
      </c>
      <c r="J42" s="139" t="str">
        <f>IFERROR(VLOOKUP(D42,DB!A:G,7,0),"")</f>
        <v/>
      </c>
      <c r="K42" s="143"/>
      <c r="L42" s="144" t="str">
        <f>IFERROR(VLOOKUP(D42,DB!A:I,9,0),"")</f>
        <v/>
      </c>
    </row>
    <row r="43" spans="1:13" ht="15" customHeight="1">
      <c r="A43" s="138"/>
      <c r="B43" s="139" t="str">
        <f>IFERROR(VLOOKUP(D43,DB!A:K,11,0),"")</f>
        <v/>
      </c>
      <c r="C43" s="139"/>
      <c r="D43" s="139"/>
      <c r="E43" s="140"/>
      <c r="F43" s="141"/>
      <c r="G43" s="142">
        <f ca="1">IFERROR(NOW()-F43,"")</f>
        <v>45948.039098726855</v>
      </c>
      <c r="H43" s="141"/>
      <c r="I43" s="139" t="str">
        <f>IFERROR(VLOOKUP(D43,DB!A:F,6,0),"")</f>
        <v/>
      </c>
      <c r="J43" s="139" t="str">
        <f>IFERROR(VLOOKUP(D43,DB!A:G,7,0),"")</f>
        <v/>
      </c>
      <c r="K43" s="143"/>
      <c r="L43" s="144" t="str">
        <f>IFERROR(VLOOKUP(D43,DB!A:I,9,0),"")</f>
        <v/>
      </c>
    </row>
    <row r="44" spans="1:13" ht="15" customHeight="1">
      <c r="A44" s="138"/>
      <c r="B44" s="139" t="str">
        <f>IFERROR(VLOOKUP(D44,DB!A:K,11,0),"")</f>
        <v/>
      </c>
      <c r="C44" s="139"/>
      <c r="D44" s="139"/>
      <c r="E44" s="140"/>
      <c r="F44" s="141"/>
      <c r="G44" s="142">
        <f ca="1">IFERROR(NOW()-F44,"")</f>
        <v>45948.039098726855</v>
      </c>
      <c r="H44" s="141"/>
      <c r="I44" s="139" t="str">
        <f>IFERROR(VLOOKUP(D44,DB!A:F,6,0),"")</f>
        <v/>
      </c>
      <c r="J44" s="139" t="str">
        <f>IFERROR(VLOOKUP(D44,DB!A:G,7,0),"")</f>
        <v/>
      </c>
      <c r="K44" s="143"/>
      <c r="L44" s="144" t="str">
        <f>IFERROR(VLOOKUP(D44,DB!A:I,9,0),"")</f>
        <v/>
      </c>
    </row>
    <row r="45" spans="1:13" ht="15" customHeight="1">
      <c r="A45" s="138"/>
      <c r="B45" s="139" t="str">
        <f>IFERROR(VLOOKUP(D45,DB!A:K,11,0),"")</f>
        <v/>
      </c>
      <c r="C45" s="139"/>
      <c r="D45" s="139"/>
      <c r="E45" s="140"/>
      <c r="F45" s="141"/>
      <c r="G45" s="142">
        <f ca="1">IFERROR(NOW()-F45,"")</f>
        <v>45948.039098726855</v>
      </c>
      <c r="H45" s="141"/>
      <c r="I45" s="139" t="str">
        <f>IFERROR(VLOOKUP(D45,DB!A:F,6,0),"")</f>
        <v/>
      </c>
      <c r="J45" s="139" t="str">
        <f>IFERROR(VLOOKUP(D45,DB!A:G,7,0),"")</f>
        <v/>
      </c>
      <c r="K45" s="143"/>
      <c r="L45" s="144" t="str">
        <f>IFERROR(VLOOKUP(D45,DB!A:I,9,0),"")</f>
        <v/>
      </c>
    </row>
    <row r="46" spans="1:13" ht="15" customHeight="1">
      <c r="A46" s="138"/>
      <c r="B46" s="139" t="str">
        <f>IFERROR(VLOOKUP(D46,DB!A:K,11,0),"")</f>
        <v/>
      </c>
      <c r="C46" s="139"/>
      <c r="D46" s="139"/>
      <c r="E46" s="140"/>
      <c r="F46" s="141"/>
      <c r="G46" s="142">
        <f ca="1">IFERROR(NOW()-F46,"")</f>
        <v>45948.039098726855</v>
      </c>
      <c r="H46" s="141"/>
      <c r="I46" s="139" t="str">
        <f>IFERROR(VLOOKUP(D46,DB!A:F,6,0),"")</f>
        <v/>
      </c>
      <c r="J46" s="139" t="str">
        <f>IFERROR(VLOOKUP(D46,DB!A:G,7,0),"")</f>
        <v/>
      </c>
      <c r="K46" s="143"/>
      <c r="L46" s="144" t="str">
        <f>IFERROR(VLOOKUP(D46,DB!A:I,9,0),"")</f>
        <v/>
      </c>
    </row>
    <row r="47" spans="1:13" ht="15" customHeight="1">
      <c r="A47" s="138"/>
      <c r="B47" s="139" t="str">
        <f>IFERROR(VLOOKUP(D47,DB!A:K,11,0),"")</f>
        <v/>
      </c>
      <c r="C47" s="139"/>
      <c r="D47" s="139"/>
      <c r="E47" s="140"/>
      <c r="F47" s="141"/>
      <c r="G47" s="142">
        <f ca="1">IFERROR(NOW()-F47,"")</f>
        <v>45948.039098726855</v>
      </c>
      <c r="H47" s="141"/>
      <c r="I47" s="139" t="str">
        <f>IFERROR(VLOOKUP(D47,DB!A:F,6,0),"")</f>
        <v/>
      </c>
      <c r="J47" s="139" t="str">
        <f>IFERROR(VLOOKUP(D47,DB!A:G,7,0),"")</f>
        <v/>
      </c>
      <c r="K47" s="143"/>
      <c r="L47" s="144" t="str">
        <f>IFERROR(VLOOKUP(D47,DB!A:I,9,0),"")</f>
        <v/>
      </c>
    </row>
    <row r="48" spans="1:13" ht="15" customHeight="1">
      <c r="A48" s="138"/>
      <c r="B48" s="139" t="str">
        <f>IFERROR(VLOOKUP(D48,DB!A:K,11,0),"")</f>
        <v/>
      </c>
      <c r="C48" s="139"/>
      <c r="D48" s="139"/>
      <c r="E48" s="140"/>
      <c r="F48" s="141"/>
      <c r="G48" s="142">
        <f ca="1">IFERROR(NOW()-F48,"")</f>
        <v>45948.039098726855</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45948.039098726855</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45948.039098726855</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45948.039098726855</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45948.039098726855</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45948.039098726855</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45948.039098726855</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45948.039098726855</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45948.039098726855</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45948.039098726855</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45948.039098726855</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45948.039098726855</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45948.039098726855</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45948.039098726855</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45948.039098726855</v>
      </c>
      <c r="H62" s="141"/>
      <c r="I62" s="139" t="str">
        <f>IFERROR(VLOOKUP(D62,DB!A:F,6,0),"")</f>
        <v/>
      </c>
      <c r="J62" s="139" t="str">
        <f>IFERROR(VLOOKUP(D62,DB!A:G,7,0),"")</f>
        <v/>
      </c>
      <c r="K62" s="143"/>
      <c r="L62" s="144" t="str">
        <f>IFERROR(VLOOKUP(D62,DB!A:I,9,0),"")</f>
        <v/>
      </c>
    </row>
    <row r="63" spans="1:12" ht="15" customHeight="1">
      <c r="A63" s="160"/>
      <c r="B63" s="161" t="str">
        <f>IFERROR(VLOOKUP(D63,DB!A:K,11,0),"")</f>
        <v/>
      </c>
      <c r="C63" s="161"/>
      <c r="D63" s="161"/>
      <c r="E63" s="162"/>
      <c r="F63" s="163"/>
      <c r="G63" s="164">
        <f ca="1">IFERROR(NOW()-F63,"")</f>
        <v>45948.039098726855</v>
      </c>
      <c r="H63" s="163"/>
      <c r="I63" s="161" t="str">
        <f>IFERROR(VLOOKUP(D63,DB!A:F,6,0),"")</f>
        <v/>
      </c>
      <c r="J63" s="161" t="str">
        <f>IFERROR(VLOOKUP(D63,DB!A:G,7,0),"")</f>
        <v/>
      </c>
      <c r="K63" s="165"/>
      <c r="L63" s="166" t="str">
        <f>IFERROR(VLOOKUP(D63,DB!A:I,9,0),"")</f>
        <v/>
      </c>
    </row>
    <row r="64" spans="1:12" ht="15" customHeight="1">
      <c r="A64" s="138"/>
      <c r="B64" s="139" t="str">
        <f>IFERROR(VLOOKUP(D64,DB!A:K,11,0),"")</f>
        <v/>
      </c>
      <c r="C64" s="139"/>
      <c r="D64" s="139"/>
      <c r="E64" s="140"/>
      <c r="F64" s="141"/>
      <c r="G64" s="142">
        <f ca="1">IFERROR(NOW()-F64,"")</f>
        <v>45948.039098726855</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45948.039098726855</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45948.039098726855</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45948.039098726855</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45948.039098726855</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45948.039098726855</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45948.039098726855</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45948.039098726855</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45948.039098726855</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45948.039098726855</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45948.039098726855</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45948.039098726855</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45948.039098726855</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45948.039098726855</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45948.039098726855</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45948.039098726855</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45948.039098726855</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45948.039098726855</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45948.039098726855</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45948.039098726855</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45948.039098726855</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45948.039098726855</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45948.039098726855</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45948.039098726855</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45948.039098726855</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45948.039098726855</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45948.039098726855</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45948.039098726855</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45948.039098726855</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45948.039098726855</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45948.039098726855</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45948.039098726855</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45948.039098726855</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45948.039098726855</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45948.039098726855</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45948.039098726855</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45948.039098726855</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45948.039098726855</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45948.039098726855</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45948.039098726855</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45948.039098726855</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45948.039098726855</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45948.039098726855</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45948.039098726855</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45948.039098726855</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45948.039098726855</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45948.039098726855</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45948.039098726855</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45948.039098726855</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45948.039098726855</v>
      </c>
      <c r="H113" s="141"/>
      <c r="I113" s="139" t="str">
        <f>IFERROR(VLOOKUP(D113,DB!A:F,6,0),"")</f>
        <v/>
      </c>
      <c r="J113" s="139" t="str">
        <f>IFERROR(VLOOKUP(D113,DB!A:G,7,0),"")</f>
        <v/>
      </c>
      <c r="K113" s="143"/>
      <c r="L113" s="144" t="str">
        <f>IFERROR(VLOOKUP(D113,DB!A:I,9,0),"")</f>
        <v/>
      </c>
    </row>
    <row r="114" spans="1:12" ht="15" customHeight="1">
      <c r="A114" s="138"/>
      <c r="B114" s="139" t="str">
        <f>IFERROR(VLOOKUP(D114,DB!A:K,11,0),"")</f>
        <v/>
      </c>
      <c r="C114" s="139"/>
      <c r="D114" s="139"/>
      <c r="E114" s="140"/>
      <c r="F114" s="141"/>
      <c r="G114" s="142">
        <f ca="1">IFERROR(NOW()-F114,"")</f>
        <v>45948.039098726855</v>
      </c>
      <c r="H114" s="141"/>
      <c r="I114" s="139" t="str">
        <f>IFERROR(VLOOKUP(D114,DB!A:F,6,0),"")</f>
        <v/>
      </c>
      <c r="J114" s="139" t="str">
        <f>IFERROR(VLOOKUP(D114,DB!A:G,7,0),"")</f>
        <v/>
      </c>
      <c r="K114" s="143"/>
      <c r="L114" s="144" t="str">
        <f>IFERROR(VLOOKUP(D114,DB!A:I,9,0),"")</f>
        <v/>
      </c>
    </row>
    <row r="115" spans="1:12" ht="15" customHeight="1">
      <c r="A115" s="138"/>
      <c r="B115" s="139" t="str">
        <f>IFERROR(VLOOKUP(D115,DB!A:K,11,0),"")</f>
        <v/>
      </c>
      <c r="C115" s="139"/>
      <c r="D115" s="139"/>
      <c r="E115" s="140"/>
      <c r="F115" s="141"/>
      <c r="G115" s="142">
        <f ca="1">IFERROR(NOW()-F115,"")</f>
        <v>45948.039098726855</v>
      </c>
      <c r="H115" s="141"/>
      <c r="I115" s="139" t="str">
        <f>IFERROR(VLOOKUP(D115,DB!A:F,6,0),"")</f>
        <v/>
      </c>
      <c r="J115" s="139" t="str">
        <f>IFERROR(VLOOKUP(D115,DB!A:G,7,0),"")</f>
        <v/>
      </c>
      <c r="K115" s="143"/>
      <c r="L115" s="144" t="str">
        <f>IFERROR(VLOOKUP(D115,DB!A:I,9,0),"")</f>
        <v/>
      </c>
    </row>
    <row r="116" spans="1:12" ht="15" customHeight="1">
      <c r="A116" s="138"/>
      <c r="B116" s="139" t="str">
        <f>IFERROR(VLOOKUP(D116,DB!A:K,11,0),"")</f>
        <v/>
      </c>
      <c r="C116" s="139"/>
      <c r="D116" s="139"/>
      <c r="E116" s="140"/>
      <c r="F116" s="141"/>
      <c r="G116" s="142">
        <f ca="1">IFERROR(NOW()-F116,"")</f>
        <v>45948.039098726855</v>
      </c>
      <c r="H116" s="141"/>
      <c r="I116" s="139" t="str">
        <f>IFERROR(VLOOKUP(D116,DB!A:F,6,0),"")</f>
        <v/>
      </c>
      <c r="J116" s="139" t="str">
        <f>IFERROR(VLOOKUP(D116,DB!A:G,7,0),"")</f>
        <v/>
      </c>
      <c r="K116" s="143"/>
      <c r="L116" s="144" t="str">
        <f>IFERROR(VLOOKUP(D116,DB!A:I,9,0),"")</f>
        <v/>
      </c>
    </row>
    <row r="117" spans="1:12" ht="15" customHeight="1">
      <c r="A117" s="138"/>
      <c r="B117" s="139" t="str">
        <f>IFERROR(VLOOKUP(D117,DB!A:K,11,0),"")</f>
        <v/>
      </c>
      <c r="C117" s="139"/>
      <c r="D117" s="139"/>
      <c r="E117" s="140"/>
      <c r="F117" s="141"/>
      <c r="G117" s="142">
        <f ca="1">IFERROR(NOW()-F117,"")</f>
        <v>45948.039098726855</v>
      </c>
      <c r="H117" s="141"/>
      <c r="I117" s="139" t="str">
        <f>IFERROR(VLOOKUP(D117,DB!A:F,6,0),"")</f>
        <v/>
      </c>
      <c r="J117" s="139" t="str">
        <f>IFERROR(VLOOKUP(D117,DB!A:G,7,0),"")</f>
        <v/>
      </c>
      <c r="K117" s="143"/>
      <c r="L117" s="144" t="str">
        <f>IFERROR(VLOOKUP(D117,DB!A:I,9,0),"")</f>
        <v/>
      </c>
    </row>
    <row r="118" spans="1:12" ht="15" customHeight="1">
      <c r="A118" s="138"/>
      <c r="B118" s="139" t="str">
        <f>IFERROR(VLOOKUP(D118,DB!A:K,11,0),"")</f>
        <v/>
      </c>
      <c r="C118" s="139"/>
      <c r="D118" s="139"/>
      <c r="E118" s="140"/>
      <c r="F118" s="141"/>
      <c r="G118" s="142">
        <f ca="1">IFERROR(NOW()-F118,"")</f>
        <v>45948.039098726855</v>
      </c>
      <c r="H118" s="141"/>
      <c r="I118" s="139" t="str">
        <f>IFERROR(VLOOKUP(D118,DB!A:F,6,0),"")</f>
        <v/>
      </c>
      <c r="J118" s="139" t="str">
        <f>IFERROR(VLOOKUP(D118,DB!A:G,7,0),"")</f>
        <v/>
      </c>
      <c r="K118" s="143"/>
      <c r="L118" s="144" t="str">
        <f>IFERROR(VLOOKUP(D118,DB!A:I,9,0),"")</f>
        <v/>
      </c>
    </row>
    <row r="119" spans="1:12" ht="15" customHeight="1">
      <c r="A119" s="160"/>
      <c r="B119" s="161" t="str">
        <f>IFERROR(VLOOKUP(D119,DB!A:K,11,0),"")</f>
        <v/>
      </c>
      <c r="C119" s="161"/>
      <c r="D119" s="161"/>
      <c r="E119" s="162"/>
      <c r="F119" s="163"/>
      <c r="G119" s="164">
        <f ca="1">IFERROR(NOW()-F119,"")</f>
        <v>45948.039098726855</v>
      </c>
      <c r="H119" s="163"/>
      <c r="I119" s="161" t="str">
        <f>IFERROR(VLOOKUP(D119,DB!A:F,6,0),"")</f>
        <v/>
      </c>
      <c r="J119" s="161" t="str">
        <f>IFERROR(VLOOKUP(D119,DB!A:G,7,0),"")</f>
        <v/>
      </c>
      <c r="K119" s="165"/>
      <c r="L119" s="166" t="str">
        <f>IFERROR(VLOOKUP(D119,DB!A:I,9,0),"")</f>
        <v/>
      </c>
    </row>
  </sheetData>
  <customSheetViews>
    <customSheetView guid="{F6042A99-DD27-4453-835D-0834D95730CC}" filter="1" showAutoFilter="1">
      <pageMargins left="0" right="0" top="0" bottom="0" header="0" footer="0"/>
      <autoFilter ref="B1:M1" xr:uid="{F45E05E5-CC13-4ECC-ADAA-6D3D5A373BC3}"/>
    </customSheetView>
  </customSheetViews>
  <dataValidations count="2">
    <dataValidation allowBlank="1" showInputMessage="1" showErrorMessage="1" sqref="E1" xr:uid="{5DBA255D-CDD9-49FB-AD3C-AF70AB4EE696}"/>
    <dataValidation type="list" allowBlank="1" showInputMessage="1" showErrorMessage="1" sqref="E2:E11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workbookViewId="0">
      <selection activeCell="H8" sqref="H8"/>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141.31201539352332</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123.03926076389325</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3.5433232638897607</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39054</v>
      </c>
      <c r="B6" s="18" t="str">
        <f>IFERROR(VLOOKUP(D6,DB!A:K,11,0),"")</f>
        <v>R2</v>
      </c>
      <c r="C6" s="18">
        <v>4</v>
      </c>
      <c r="D6" s="117" t="s">
        <v>18755</v>
      </c>
      <c r="E6" s="117" t="s">
        <v>38964</v>
      </c>
      <c r="F6" s="118">
        <v>45947.78402777778</v>
      </c>
      <c r="G6" s="119">
        <f ca="1">IFERROR(NOW()-F6,"-")</f>
        <v>0.25507094907516148</v>
      </c>
      <c r="H6" s="118">
        <v>45947.775729166664</v>
      </c>
      <c r="I6" s="18" t="str">
        <f>IFERROR(VLOOKUP(D6,DB!A:F,6,0),"")</f>
        <v>SCECO</v>
      </c>
      <c r="J6" s="18" t="str">
        <f>IFERROR(VLOOKUP(D6,DB!A:G,7,0),"")</f>
        <v>Dead</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17"/>
      <c r="E7" s="117"/>
      <c r="F7" s="118"/>
      <c r="G7" s="119">
        <f ca="1">IFERROR(NOW()-F7,"-")</f>
        <v>45948.039098726855</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17"/>
      <c r="E8" s="117"/>
      <c r="F8" s="118"/>
      <c r="G8" s="119">
        <f ca="1">IFERROR(NOW()-F8,"-")</f>
        <v>45948.039098726855</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17"/>
      <c r="E9" s="117"/>
      <c r="F9" s="118"/>
      <c r="G9" s="119">
        <f ca="1">IFERROR(NOW()-F9,"-")</f>
        <v>45948.039098726855</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45948.039098726855</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45948.039098726855</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45948.039098726855</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45948.039098726855</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45948.039098726855</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45948.039098726855</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45948.039098726855</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45948.039098726855</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45948.039098726855</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45948.039098726855</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45948.039098726855</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45948.039098726855</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45948.039098726855</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45948.039098726855</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45948.039098726855</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45948.039098726855</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45948.039098726855</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45948.039098726855</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45948.039098726855</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45948.039098726855</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45948.039098726855</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45948.039098726855</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45948.039098726855</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45948.039098726855</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45948.039098726855</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45948.039098726855</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45948.039098726855</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45948.039098726855</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45948.039098726855</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45948.039098726855</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45948.039098726855</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45948.039098726855</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45948.039098726855</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45948.039098726855</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45948.039098726855</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45948.039098726855</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45948.039098726855</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45948.039098726855</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45948.039098726855</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45948.039098726855</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45948.039098726855</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45948.039098726855</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45948.039098726855</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45948.039098726855</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45948.039098726855</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45948.039098726855</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45948.039098726855</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45948.039098726855</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45948.039098726855</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45948.039098726855</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45948.039098726855</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45948.039098726855</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45948.039098726855</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45948.039098726855</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45948.039098726855</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45948.039098726855</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45948.039098726855</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45948.039098726855</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45948.039098726855</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45948.039098726855</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45948.039098726855</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45948.039098726855</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45948.039098726855</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45948.039098726855</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45948.039098726855</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45948.039098726855</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45948.039098726855</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45948.039098726855</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45948.039098726855</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45948.039098726855</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45948.039098726855</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45948.039098726855</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45948.039098726855</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45948.039098726855</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45948.039098726855</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45948.039098726855</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45948.039098726855</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45948.039098726855</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45948.039098726855</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45948.039098726855</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45948.039098726855</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45948.039098726855</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45948.039098726855</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45948.039098726855</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45948.039098726855</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45948.039098726855</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45948.039098726855</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45948.039098726855</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45948.039098726855</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45948.039098726855</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45948.039098726855</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45948.039098726855</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45948.039098726855</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45948.039098726855</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45948.039098726855</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45948.039098726855</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45948.039098726855</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45948.039098726855</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4"/>
  <sheetViews>
    <sheetView workbookViewId="0">
      <selection activeCell="K14" sqref="K14"/>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c r="B2" s="64" t="str">
        <f>IFERROR(VLOOKUP(D2,DB!A:K,11,0),"")</f>
        <v/>
      </c>
      <c r="C2" s="18"/>
      <c r="D2" s="18"/>
      <c r="E2" s="18"/>
      <c r="F2" s="20"/>
      <c r="G2" s="21">
        <f t="shared" ref="G2:G51" ca="1" si="0">IFERROR(NOW()-F2,"-")</f>
        <v>45948.039098726855</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45948.039098726855</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45948.039098726855</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45948.039098726855</v>
      </c>
      <c r="H5" s="22"/>
      <c r="I5" s="19" t="str">
        <f>IFERROR(VLOOKUP(D5,DB!A:F,6,0),"")</f>
        <v/>
      </c>
      <c r="J5" s="18" t="str">
        <f>IFERROR(VLOOKUP(D5,DB!A:G,7,0),"")</f>
        <v/>
      </c>
      <c r="K5" s="47"/>
      <c r="L5" s="23" t="str">
        <f>IFERROR(VLOOKUP(D5,DB!A:I,9,0),"")</f>
        <v/>
      </c>
    </row>
    <row r="6" spans="1:13" ht="15" customHeight="1">
      <c r="A6" s="19"/>
      <c r="B6" s="64" t="str">
        <f>IFERROR(VLOOKUP(D6,DB!A:K,11,0),"")</f>
        <v/>
      </c>
      <c r="C6" s="18"/>
      <c r="D6" s="64"/>
      <c r="E6" s="18"/>
      <c r="F6" s="20"/>
      <c r="G6" s="21">
        <f t="shared" ca="1" si="0"/>
        <v>45948.039098726855</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45948.039098726855</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45948.039098726855</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45948.039098726855</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45948.039098726855</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45948.039098726855</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45948.039098726855</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45948.039098726855</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45948.039098726855</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45948.039098726855</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45948.039098726855</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45948.039098726855</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45948.039098726855</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45948.039098726855</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45948.039098726855</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45948.039098726855</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45948.039098726855</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45948.039098726855</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45948.039098726855</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45948.039098726855</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45948.039098726855</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45948.039098726855</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45948.039098726855</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45948.039098726855</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45948.039098726855</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45948.039098726855</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45948.039098726855</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45948.039098726855</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45948.039098726855</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45948.039098726855</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45948.039098726855</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45948.039098726855</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45948.039098726855</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45948.039098726855</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45948.039098726855</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45948.039098726855</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45948.039098726855</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45948.039098726855</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45948.039098726855</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45948.039098726855</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45948.039098726855</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45948.039098726855</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45948.039098726855</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45948.039098726855</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45948.039098726855</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45948.039098726855</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ref="G52:G115" ca="1" si="1">IFERROR(NOW()-F52,"-")</f>
        <v>45948.039098726855</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45948.039098726855</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45948.039098726855</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45948.039098726855</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45948.039098726855</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45948.039098726855</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45948.039098726855</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45948.039098726855</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45948.039098726855</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45948.039098726855</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45948.039098726855</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45948.039098726855</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45948.039098726855</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45948.039098726855</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45948.039098726855</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45948.039098726855</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45948.039098726855</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45948.039098726855</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45948.039098726855</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45948.039098726855</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45948.039098726855</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45948.039098726855</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45948.039098726855</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45948.039098726855</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45948.039098726855</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45948.039098726855</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45948.039098726855</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45948.039098726855</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45948.039098726855</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45948.039098726855</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45948.039098726855</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45948.039098726855</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45948.039098726855</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45948.039098726855</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45948.039098726855</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45948.039098726855</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45948.039098726855</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45948.039098726855</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45948.039098726855</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45948.039098726855</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45948.039098726855</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45948.039098726855</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45948.039098726855</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45948.039098726855</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45948.039098726855</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45948.039098726855</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45948.039098726855</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45948.039098726855</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45948.039098726855</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45948.039098726855</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45948.039098726855</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45948.039098726855</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45948.039098726855</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45948.039098726855</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45948.039098726855</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45948.039098726855</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45948.039098726855</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45948.039098726855</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45948.039098726855</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45948.039098726855</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45948.039098726855</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45948.039098726855</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45948.039098726855</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45948.039098726855</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ref="G116:G179" ca="1" si="2">IFERROR(NOW()-F116,"-")</f>
        <v>45948.039098726855</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45948.039098726855</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45948.039098726855</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45948.039098726855</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45948.039098726855</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45948.039098726855</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45948.039098726855</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45948.039098726855</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45948.039098726855</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45948.039098726855</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45948.039098726855</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45948.039098726855</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45948.039098726855</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45948.039098726855</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45948.039098726855</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45948.039098726855</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45948.039098726855</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45948.039098726855</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45948.039098726855</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45948.039098726855</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45948.039098726855</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45948.039098726855</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45948.039098726855</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45948.039098726855</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45948.039098726855</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45948.039098726855</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45948.039098726855</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45948.039098726855</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45948.039098726855</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45948.039098726855</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45948.039098726855</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45948.039098726855</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45948.039098726855</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45948.039098726855</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45948.039098726855</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45948.039098726855</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45948.039098726855</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45948.039098726855</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45948.039098726855</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45948.039098726855</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45948.039098726855</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45948.039098726855</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45948.039098726855</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45948.039098726855</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45948.039098726855</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45948.039098726855</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45948.039098726855</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45948.039098726855</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45948.039098726855</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45948.039098726855</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45948.039098726855</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45948.039098726855</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45948.039098726855</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45948.039098726855</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45948.039098726855</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45948.039098726855</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45948.039098726855</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45948.039098726855</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45948.039098726855</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45948.039098726855</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45948.039098726855</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45948.039098726855</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45948.039098726855</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45948.039098726855</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ref="G180:G243" ca="1" si="3">IFERROR(NOW()-F180,"-")</f>
        <v>45948.039098726855</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45948.039098726855</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45948.039098726855</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45948.039098726855</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45948.039098726855</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45948.039098726855</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45948.039098726855</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45948.039098726855</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45948.039098726855</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45948.039098726855</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45948.039098726855</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45948.039098726855</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45948.039098726855</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45948.039098726855</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45948.039098726855</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45948.039098726855</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45948.039098726855</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45948.039098726855</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45948.039098726855</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45948.039098726855</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45948.039098726855</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45948.039098726855</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45948.039098726855</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45948.039098726855</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45948.039098726855</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45948.039098726855</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45948.039098726855</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45948.039098726855</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45948.039098726855</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45948.039098726855</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45948.039098726855</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45948.039098726855</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45948.039098726855</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45948.039098726855</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45948.039098726855</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45948.039098726855</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45948.039098726855</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45948.039098726855</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45948.039098726855</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45948.039098726855</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45948.039098726855</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45948.039098726855</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45948.039098726855</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45948.039098726855</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45948.039098726855</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45948.039098726855</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45948.039098726855</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45948.039098726855</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45948.039098726855</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45948.039098726855</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45948.039098726855</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45948.039098726855</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45948.039098726855</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45948.039098726855</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45948.039098726855</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45948.039098726855</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45948.039098726855</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45948.039098726855</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45948.039098726855</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45948.039098726855</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45948.039098726855</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45948.039098726855</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45948.039098726855</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45948.039098726855</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ref="G244:G307" ca="1" si="4">IFERROR(NOW()-F244,"-")</f>
        <v>45948.039098726855</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45948.039098726855</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45948.039098726855</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45948.039098726855</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45948.039098726855</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45948.039098726855</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45948.039098726855</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45948.039098726855</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45948.039098726855</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45948.039098726855</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45948.039098726855</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45948.039098726855</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45948.039098726855</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45948.039098726855</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45948.039098726855</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45948.039098726855</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45948.039098726855</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45948.039098726855</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45948.039098726855</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45948.039098726855</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45948.039098726855</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45948.039098726855</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45948.039098726855</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45948.039098726855</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45948.039098726855</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45948.039098726855</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45948.039098726855</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45948.039098726855</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45948.039098726855</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45948.039098726855</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45948.039098726855</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45948.039098726855</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45948.039098726855</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45948.039098726855</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45948.039098726855</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45948.039098726855</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45948.039098726855</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45948.039098726855</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45948.039098726855</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45948.039098726855</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45948.039098726855</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45948.039098726855</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45948.039098726855</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45948.039098726855</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45948.039098726855</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45948.039098726855</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45948.039098726855</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45948.039098726855</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45948.039098726855</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45948.039098726855</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45948.039098726855</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45948.039098726855</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45948.039098726855</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45948.039098726855</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45948.039098726855</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45948.039098726855</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45948.039098726855</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45948.039098726855</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45948.039098726855</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45948.039098726855</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45948.039098726855</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45948.039098726855</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45948.039098726855</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45948.039098726855</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ref="G308:G371" ca="1" si="5">IFERROR(NOW()-F308,"-")</f>
        <v>45948.039098726855</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45948.039098726855</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45948.039098726855</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45948.039098726855</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45948.039098726855</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45948.039098726855</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45948.039098726855</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45948.039098726855</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45948.039098726855</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45948.039098726855</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45948.039098726855</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45948.039098726855</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45948.039098726855</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45948.039098726855</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45948.039098726855</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45948.039098726855</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45948.039098726855</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45948.039098726855</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45948.039098726855</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45948.039098726855</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45948.039098726855</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45948.039098726855</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45948.039098726855</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45948.039098726855</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45948.039098726855</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45948.039098726855</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45948.039098726855</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45948.039098726855</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45948.039098726855</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45948.039098726855</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45948.039098726855</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45948.039098726855</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45948.039098726855</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45948.039098726855</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45948.039098726855</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45948.039098726855</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45948.039098726855</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45948.039098726855</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45948.039098726855</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45948.039098726855</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45948.039098726855</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45948.039098726855</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45948.039098726855</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45948.039098726855</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45948.039098726855</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45948.039098726855</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45948.039098726855</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45948.039098726855</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45948.039098726855</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45948.039098726855</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45948.039098726855</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45948.039098726855</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45948.039098726855</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45948.039098726855</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45948.039098726855</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45948.039098726855</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45948.039098726855</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45948.039098726855</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45948.039098726855</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45948.039098726855</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45948.039098726855</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45948.039098726855</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45948.039098726855</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45948.039098726855</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ref="G372:G435" ca="1" si="6">IFERROR(NOW()-F372,"-")</f>
        <v>45948.039098726855</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45948.039098726855</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45948.039098726855</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45948.039098726855</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45948.039098726855</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45948.039098726855</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45948.039098726855</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45948.039098726855</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45948.039098726855</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45948.039098726855</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45948.039098726855</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45948.039098726855</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45948.039098726855</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45948.039098726855</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45948.039098726855</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45948.039098726855</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45948.039098726855</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45948.039098726855</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45948.039098726855</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45948.039098726855</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45948.039098726855</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45948.039098726855</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45948.039098726855</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45948.039098726855</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45948.039098726855</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45948.039098726855</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45948.039098726855</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45948.039098726855</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45948.039098726855</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45948.039098726855</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45948.039098726855</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45948.039098726855</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45948.039098726855</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45948.039098726855</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45948.039098726855</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45948.039098726855</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45948.039098726855</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45948.039098726855</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45948.039098726855</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45948.039098726855</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45948.039098726855</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45948.039098726855</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45948.039098726855</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45948.039098726855</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45948.039098726855</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45948.039098726855</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45948.039098726855</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45948.039098726855</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45948.039098726855</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45948.039098726855</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45948.039098726855</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45948.039098726855</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45948.039098726855</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45948.039098726855</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45948.039098726855</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45948.039098726855</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45948.039098726855</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45948.039098726855</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45948.039098726855</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45948.039098726855</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45948.039098726855</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45948.039098726855</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45948.039098726855</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45948.039098726855</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ref="G436:G499" ca="1" si="7">IFERROR(NOW()-F436,"-")</f>
        <v>45948.039098726855</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45948.039098726855</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45948.039098726855</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45948.039098726855</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45948.039098726855</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45948.039098726855</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45948.039098726855</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45948.039098726855</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45948.039098726855</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45948.039098726855</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45948.039098726855</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45948.039098726855</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45948.039098726855</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45948.039098726855</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45948.039098726855</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45948.039098726855</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45948.039098726855</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45948.039098726855</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45948.039098726855</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45948.039098726855</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45948.039098726855</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45948.039098726855</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45948.039098726855</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45948.039098726855</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45948.039098726855</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45948.039098726855</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45948.039098726855</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45948.039098726855</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45948.039098726855</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45948.039098726855</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45948.039098726855</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45948.039098726855</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45948.039098726855</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45948.039098726855</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45948.039098726855</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45948.039098726855</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45948.039098726855</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45948.039098726855</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45948.039098726855</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45948.039098726855</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45948.039098726855</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45948.039098726855</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45948.039098726855</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45948.039098726855</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45948.039098726855</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45948.039098726855</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45948.039098726855</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45948.039098726855</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45948.039098726855</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45948.039098726855</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45948.039098726855</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45948.039098726855</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45948.039098726855</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45948.039098726855</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45948.039098726855</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45948.039098726855</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45948.039098726855</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45948.039098726855</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45948.039098726855</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45948.039098726855</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45948.039098726855</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45948.039098726855</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45948.039098726855</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45948.039098726855</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ref="G500:G563" ca="1" si="8">IFERROR(NOW()-F500,"-")</f>
        <v>45948.039098726855</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45948.039098726855</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45948.039098726855</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45948.039098726855</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45948.039098726855</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45948.039098726855</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45948.039098726855</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45948.039098726855</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45948.039098726855</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45948.039098726855</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45948.039098726855</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45948.039098726855</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45948.039098726855</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45948.039098726855</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45948.039098726855</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45948.039098726855</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45948.039098726855</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45948.039098726855</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45948.039098726855</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45948.039098726855</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45948.039098726855</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45948.039098726855</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45948.039098726855</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45948.039098726855</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45948.039098726855</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45948.039098726855</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45948.039098726855</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45948.039098726855</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45948.039098726855</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45948.039098726855</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45948.039098726855</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45948.039098726855</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45948.039098726855</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45948.039098726855</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45948.039098726855</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45948.039098726855</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45948.039098726855</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45948.039098726855</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45948.039098726855</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45948.039098726855</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45948.039098726855</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45948.039098726855</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45948.039098726855</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45948.039098726855</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45948.039098726855</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45948.039098726855</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45948.039098726855</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45948.039098726855</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45948.039098726855</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45948.039098726855</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45948.039098726855</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45948.039098726855</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45948.039098726855</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45948.039098726855</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45948.039098726855</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45948.039098726855</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45948.039098726855</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45948.039098726855</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45948.039098726855</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45948.039098726855</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45948.039098726855</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45948.039098726855</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45948.039098726855</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45948.039098726855</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ref="G564:G627" ca="1" si="9">IFERROR(NOW()-F564,"-")</f>
        <v>45948.039098726855</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45948.039098726855</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45948.039098726855</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45948.039098726855</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45948.039098726855</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45948.039098726855</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45948.039098726855</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45948.039098726855</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45948.039098726855</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45948.039098726855</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45948.039098726855</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45948.039098726855</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45948.039098726855</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45948.039098726855</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45948.039098726855</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45948.039098726855</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45948.039098726855</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45948.039098726855</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45948.039098726855</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45948.039098726855</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45948.039098726855</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45948.039098726855</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45948.039098726855</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45948.039098726855</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45948.039098726855</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45948.039098726855</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45948.039098726855</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45948.039098726855</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45948.039098726855</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45948.039098726855</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45948.039098726855</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45948.039098726855</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45948.039098726855</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45948.039098726855</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45948.039098726855</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45948.039098726855</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45948.039098726855</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45948.039098726855</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45948.039098726855</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45948.039098726855</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45948.039098726855</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45948.039098726855</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45948.039098726855</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45948.039098726855</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45948.039098726855</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45948.039098726855</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45948.039098726855</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45948.039098726855</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45948.039098726855</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45948.039098726855</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45948.039098726855</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45948.039098726855</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45948.039098726855</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45948.039098726855</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45948.039098726855</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45948.039098726855</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45948.039098726855</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45948.039098726855</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45948.039098726855</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45948.039098726855</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45948.039098726855</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45948.039098726855</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45948.039098726855</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45948.039098726855</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ref="G628:G691" ca="1" si="10">IFERROR(NOW()-F628,"-")</f>
        <v>45948.039098726855</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45948.039098726855</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45948.039098726855</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45948.039098726855</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45948.039098726855</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45948.039098726855</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45948.039098726855</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45948.039098726855</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45948.039098726855</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45948.039098726855</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45948.039098726855</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45948.039098726855</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45948.039098726855</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45948.039098726855</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45948.039098726855</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45948.039098726855</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45948.039098726855</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45948.039098726855</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45948.039098726855</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45948.039098726855</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45948.039098726855</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45948.039098726855</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45948.039098726855</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45948.039098726855</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45948.039098726855</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45948.039098726855</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45948.039098726855</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45948.039098726855</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45948.039098726855</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45948.039098726855</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45948.039098726855</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45948.039098726855</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45948.039098726855</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45948.039098726855</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45948.039098726855</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45948.039098726855</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45948.039098726855</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45948.039098726855</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45948.039098726855</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45948.039098726855</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45948.039098726855</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45948.039098726855</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45948.039098726855</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45948.039098726855</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45948.039098726855</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45948.039098726855</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45948.039098726855</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45948.039098726855</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45948.039098726855</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45948.039098726855</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45948.039098726855</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45948.039098726855</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45948.039098726855</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45948.039098726855</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45948.039098726855</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45948.039098726855</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45948.039098726855</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45948.039098726855</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45948.039098726855</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45948.039098726855</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45948.039098726855</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45948.039098726855</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45948.039098726855</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45948.039098726855</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ref="G692:G755" ca="1" si="11">IFERROR(NOW()-F692,"-")</f>
        <v>45948.039098726855</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45948.039098726855</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45948.039098726855</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45948.039098726855</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45948.039098726855</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45948.039098726855</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45948.039098726855</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45948.039098726855</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45948.039098726855</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45948.039098726855</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45948.039098726855</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45948.039098726855</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45948.039098726855</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45948.039098726855</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45948.039098726855</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45948.039098726855</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45948.039098726855</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45948.039098726855</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45948.039098726855</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45948.039098726855</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45948.039098726855</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45948.039098726855</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45948.039098726855</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45948.039098726855</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45948.039098726855</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45948.039098726855</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45948.039098726855</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45948.039098726855</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45948.039098726855</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45948.039098726855</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45948.039098726855</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45948.039098726855</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45948.039098726855</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45948.039098726855</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45948.039098726855</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45948.039098726855</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45948.039098726855</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45948.039098726855</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45948.039098726855</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45948.039098726855</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45948.039098726855</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45948.039098726855</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45948.039098726855</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45948.039098726855</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45948.039098726855</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45948.039098726855</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45948.039098726855</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45948.039098726855</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45948.039098726855</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45948.039098726855</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45948.039098726855</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45948.039098726855</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45948.039098726855</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45948.039098726855</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45948.039098726855</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45948.039098726855</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45948.039098726855</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45948.039098726855</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45948.039098726855</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45948.039098726855</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45948.039098726855</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45948.039098726855</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45948.039098726855</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45948.039098726855</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ref="G756:G819" ca="1" si="12">IFERROR(NOW()-F756,"-")</f>
        <v>45948.039098726855</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45948.039098726855</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45948.039098726855</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45948.039098726855</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45948.039098726855</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45948.039098726855</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45948.039098726855</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45948.039098726855</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45948.039098726855</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45948.039098726855</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45948.039098726855</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45948.039098726855</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45948.039098726855</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45948.039098726855</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45948.039098726855</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45948.039098726855</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45948.039098726855</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45948.039098726855</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45948.039098726855</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45948.039098726855</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45948.039098726855</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45948.039098726855</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45948.039098726855</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45948.039098726855</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45948.039098726855</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45948.039098726855</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45948.039098726855</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45948.039098726855</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45948.039098726855</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45948.039098726855</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45948.039098726855</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45948.039098726855</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45948.039098726855</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45948.039098726855</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45948.039098726855</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45948.039098726855</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45948.039098726855</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45948.039098726855</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45948.039098726855</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45948.039098726855</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45948.039098726855</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45948.039098726855</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45948.039098726855</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45948.039098726855</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45948.039098726855</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45948.039098726855</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45948.039098726855</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45948.039098726855</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45948.039098726855</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45948.039098726855</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45948.039098726855</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45948.039098726855</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45948.039098726855</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45948.039098726855</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45948.039098726855</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45948.039098726855</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45948.039098726855</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45948.039098726855</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45948.039098726855</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45948.039098726855</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45948.039098726855</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45948.039098726855</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45948.039098726855</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45948.039098726855</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ref="G820:G883" ca="1" si="13">IFERROR(NOW()-F820,"-")</f>
        <v>45948.039098726855</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45948.039098726855</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45948.039098726855</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45948.039098726855</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45948.039098726855</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45948.039098726855</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45948.039098726855</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45948.039098726855</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45948.039098726855</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45948.039098726855</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45948.039098726855</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45948.039098726855</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45948.039098726855</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45948.039098726855</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45948.039098726855</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45948.039098726855</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45948.039098726855</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45948.039098726855</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45948.039098726855</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45948.039098726855</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45948.039098726855</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45948.039098726855</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45948.039098726855</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45948.039098726855</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45948.039098726855</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45948.039098726855</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45948.039098726855</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45948.039098726855</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45948.039098726855</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45948.039098726855</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45948.039098726855</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45948.039098726855</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45948.039098726855</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45948.039098726855</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45948.039098726855</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45948.039098726855</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45948.039098726855</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45948.039098726855</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45948.039098726855</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45948.039098726855</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45948.039098726855</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45948.039098726855</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45948.039098726855</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45948.039098726855</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45948.039098726855</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45948.039098726855</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45948.039098726855</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45948.039098726855</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45948.039098726855</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45948.039098726855</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45948.039098726855</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45948.039098726855</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45948.039098726855</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45948.039098726855</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45948.039098726855</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45948.039098726855</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45948.039098726855</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45948.039098726855</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45948.039098726855</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45948.039098726855</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45948.039098726855</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45948.039098726855</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45948.039098726855</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45948.039098726855</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ref="G884:G947" ca="1" si="14">IFERROR(NOW()-F884,"-")</f>
        <v>45948.039098726855</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45948.039098726855</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45948.039098726855</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45948.039098726855</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45948.039098726855</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45948.039098726855</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45948.039098726855</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45948.039098726855</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45948.039098726855</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45948.039098726855</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45948.039098726855</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45948.039098726855</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45948.039098726855</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45948.039098726855</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45948.039098726855</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45948.039098726855</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45948.039098726855</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45948.039098726855</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45948.039098726855</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45948.039098726855</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45948.039098726855</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45948.039098726855</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45948.039098726855</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45948.039098726855</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45948.039098726855</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45948.039098726855</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45948.039098726855</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45948.039098726855</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45948.039098726855</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45948.039098726855</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45948.039098726855</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45948.039098726855</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45948.039098726855</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45948.039098726855</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45948.039098726855</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45948.039098726855</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45948.039098726855</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45948.039098726855</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45948.039098726855</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45948.039098726855</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45948.039098726855</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45948.039098726855</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45948.039098726855</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45948.039098726855</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45948.039098726855</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45948.039098726855</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45948.039098726855</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45948.039098726855</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45948.039098726855</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45948.039098726855</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45948.039098726855</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45948.039098726855</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45948.039098726855</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45948.039098726855</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45948.039098726855</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45948.039098726855</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45948.039098726855</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45948.039098726855</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45948.039098726855</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45948.039098726855</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45948.039098726855</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45948.039098726855</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45948.039098726855</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45948.039098726855</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ref="G948:G1011" ca="1" si="15">IFERROR(NOW()-F948,"-")</f>
        <v>45948.039098726855</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45948.039098726855</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45948.039098726855</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45948.039098726855</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45948.039098726855</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45948.039098726855</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45948.039098726855</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45948.039098726855</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45948.039098726855</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45948.039098726855</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45948.039098726855</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45948.039098726855</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45948.039098726855</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45948.039098726855</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45948.039098726855</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45948.039098726855</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45948.039098726855</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45948.039098726855</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45948.039098726855</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45948.039098726855</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45948.039098726855</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45948.039098726855</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45948.039098726855</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45948.039098726855</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45948.039098726855</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45948.039098726855</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45948.039098726855</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45948.039098726855</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45948.039098726855</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45948.039098726855</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45948.039098726855</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45948.039098726855</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45948.039098726855</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45948.039098726855</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45948.039098726855</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45948.039098726855</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45948.039098726855</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45948.039098726855</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45948.039098726855</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45948.039098726855</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45948.039098726855</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45948.039098726855</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45948.039098726855</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45948.039098726855</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45948.039098726855</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45948.039098726855</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45948.039098726855</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45948.039098726855</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45948.039098726855</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45948.039098726855</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45948.039098726855</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45948.039098726855</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45948.039098726855</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45948.039098726855</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45948.039098726855</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45948.039098726855</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45948.039098726855</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45948.039098726855</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45948.039098726855</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45948.039098726855</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45948.039098726855</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45948.039098726855</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45948.039098726855</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45948.039098726855</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ref="G1012:G1075" ca="1" si="16">IFERROR(NOW()-F1012,"-")</f>
        <v>45948.039098726855</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45948.039098726855</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45948.039098726855</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45948.039098726855</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45948.039098726855</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45948.039098726855</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45948.039098726855</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45948.039098726855</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45948.039098726855</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45948.039098726855</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45948.039098726855</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45948.039098726855</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45948.039098726855</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45948.039098726855</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45948.039098726855</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45948.039098726855</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45948.039098726855</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45948.039098726855</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45948.039098726855</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45948.039098726855</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45948.039098726855</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45948.039098726855</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45948.039098726855</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45948.039098726855</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45948.039098726855</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45948.039098726855</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45948.039098726855</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45948.039098726855</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45948.039098726855</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45948.039098726855</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45948.039098726855</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45948.039098726855</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45948.039098726855</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45948.039098726855</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45948.039098726855</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45948.039098726855</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45948.039098726855</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45948.039098726855</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45948.039098726855</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45948.039098726855</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45948.039098726855</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45948.039098726855</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45948.039098726855</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45948.039098726855</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45948.039098726855</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45948.039098726855</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45948.039098726855</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45948.039098726855</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45948.039098726855</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45948.039098726855</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45948.039098726855</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45948.039098726855</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45948.039098726855</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45948.039098726855</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45948.039098726855</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45948.039098726855</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45948.039098726855</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45948.039098726855</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45948.039098726855</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45948.039098726855</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45948.039098726855</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45948.039098726855</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45948.039098726855</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45948.039098726855</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ref="G1076:G1139" ca="1" si="17">IFERROR(NOW()-F1076,"-")</f>
        <v>45948.039098726855</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45948.039098726855</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45948.039098726855</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45948.039098726855</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45948.039098726855</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45948.039098726855</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45948.039098726855</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45948.039098726855</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45948.039098726855</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45948.039098726855</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45948.039098726855</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45948.039098726855</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45948.039098726855</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45948.039098726855</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45948.039098726855</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45948.039098726855</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45948.039098726855</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45948.039098726855</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45948.039098726855</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45948.039098726855</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45948.039098726855</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45948.039098726855</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45948.039098726855</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45948.039098726855</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45948.039098726855</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45948.039098726855</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45948.039098726855</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45948.039098726855</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45948.039098726855</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45948.039098726855</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45948.039098726855</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45948.039098726855</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45948.039098726855</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45948.039098726855</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45948.039098726855</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45948.039098726855</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45948.039098726855</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45948.039098726855</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45948.039098726855</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45948.039098726855</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45948.039098726855</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45948.039098726855</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45948.039098726855</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45948.039098726855</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45948.039098726855</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45948.039098726855</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45948.039098726855</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45948.039098726855</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45948.039098726855</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45948.039098726855</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45948.039098726855</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45948.039098726855</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45948.039098726855</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45948.039098726855</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45948.039098726855</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45948.039098726855</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45948.039098726855</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45948.039098726855</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45948.039098726855</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45948.039098726855</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45948.039098726855</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45948.039098726855</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45948.039098726855</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45948.039098726855</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ref="G1140:G1154" ca="1" si="18">IFERROR(NOW()-F1140,"-")</f>
        <v>45948.039098726855</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45948.039098726855</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45948.039098726855</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45948.039098726855</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45948.039098726855</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45948.039098726855</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45948.039098726855</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45948.039098726855</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45948.039098726855</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45948.039098726855</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45948.039098726855</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45948.039098726855</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45948.039098726855</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45948.039098726855</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45948.039098726855</v>
      </c>
      <c r="H1154" s="22"/>
      <c r="I1154" s="19" t="str">
        <f>IFERROR(VLOOKUP(D1154,DB!A:F,6,0),"")</f>
        <v/>
      </c>
      <c r="J1154" s="18" t="str">
        <f>IFERROR(VLOOKUP(D1154,DB!A:G,7,0),"")</f>
        <v/>
      </c>
      <c r="K1154" s="47"/>
      <c r="L1154" s="23" t="str">
        <f>IFERROR(VLOOKUP(D1154,DB!A:I,9,0),"")</f>
        <v/>
      </c>
    </row>
  </sheetData>
  <dataValidations count="2">
    <dataValidation allowBlank="1" showInputMessage="1" showErrorMessage="1" sqref="E1" xr:uid="{5914219A-CB83-432D-936A-CC0CB6F3982A}"/>
    <dataValidation type="list" allowBlank="1" showInputMessage="1" showErrorMessage="1" sqref="E2:E115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8"/>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39056</v>
      </c>
      <c r="B2" s="99" t="str">
        <f>IFERROR(VLOOKUP(D2,DB!A:K,11,0),"")</f>
        <v>R4</v>
      </c>
      <c r="C2" s="100">
        <v>1</v>
      </c>
      <c r="D2" s="96" t="s">
        <v>35082</v>
      </c>
      <c r="E2" s="101" t="s">
        <v>38964</v>
      </c>
      <c r="F2" s="102">
        <v>45703.480717592596</v>
      </c>
      <c r="G2" s="103">
        <f ca="1">IFERROR(NOW()-F2,"")</f>
        <v>244.55838113425852</v>
      </c>
      <c r="H2" s="102">
        <v>45703.474768518521</v>
      </c>
      <c r="I2" s="99" t="str">
        <f>IFERROR(VLOOKUP(D2,DB!A:F,6,0),"")</f>
        <v>SCECO</v>
      </c>
      <c r="J2" s="99" t="str">
        <f>IFERROR(VLOOKUP(D2,DB!A:G,7,0),"")</f>
        <v>Dead</v>
      </c>
      <c r="K2" s="104" t="s">
        <v>39057</v>
      </c>
      <c r="L2" s="96" t="str">
        <f>IFERROR(VLOOKUP(D2,DB!A:I,9,0),"")</f>
        <v>Latis</v>
      </c>
    </row>
    <row r="3" spans="1:16" ht="15" customHeight="1">
      <c r="A3" s="124" t="s">
        <v>39058</v>
      </c>
      <c r="B3" s="124" t="str">
        <f>IFERROR(VLOOKUP(D3,DB!A:K,11,0),"")</f>
        <v>R4</v>
      </c>
      <c r="C3" s="125">
        <v>2</v>
      </c>
      <c r="D3" s="126" t="s">
        <v>28178</v>
      </c>
      <c r="E3" s="101" t="s">
        <v>38964</v>
      </c>
      <c r="F3" s="128">
        <v>45947.495092592595</v>
      </c>
      <c r="G3" s="129">
        <f ca="1">IFERROR(NOW()-F3,"")</f>
        <v>0.54400613425968913</v>
      </c>
      <c r="H3" s="128">
        <v>45947.457812499997</v>
      </c>
      <c r="I3" s="124" t="str">
        <f>IFERROR(VLOOKUP(D3,DB!A:F,6,0),"")</f>
        <v>SCECO</v>
      </c>
      <c r="J3" s="124" t="str">
        <f>IFERROR(VLOOKUP(D3,DB!A:G,7,0),"")</f>
        <v>Dead</v>
      </c>
      <c r="K3" s="130" t="s">
        <v>39059</v>
      </c>
      <c r="L3" s="126" t="str">
        <f>IFERROR(VLOOKUP(D3,DB!A:I,9,0),"")</f>
        <v>Latis</v>
      </c>
    </row>
    <row r="4" spans="1:16" ht="15" customHeight="1">
      <c r="A4" s="124" t="s">
        <v>39060</v>
      </c>
      <c r="B4" s="124" t="str">
        <f>IFERROR(VLOOKUP(D4,DB!A:K,11,0),"")</f>
        <v>R4</v>
      </c>
      <c r="C4" s="125">
        <v>1</v>
      </c>
      <c r="D4" s="126" t="s">
        <v>35910</v>
      </c>
      <c r="E4" s="101" t="s">
        <v>38964</v>
      </c>
      <c r="F4" s="128">
        <v>45948.001273148147</v>
      </c>
      <c r="G4" s="129">
        <f ca="1">IFERROR(NOW()-F4,"")</f>
        <v>3.7825578707270324E-2</v>
      </c>
      <c r="H4" s="128">
        <v>45947.995509259257</v>
      </c>
      <c r="I4" s="124" t="str">
        <f>IFERROR(VLOOKUP(D4,DB!A:F,6,0),"")</f>
        <v>Generator-SG</v>
      </c>
      <c r="J4" s="124" t="str">
        <f>IFERROR(VLOOKUP(D4,DB!A:G,7,0),"")</f>
        <v>Dead</v>
      </c>
      <c r="K4" s="130" t="s">
        <v>39061</v>
      </c>
      <c r="L4" s="126" t="str">
        <f>IFERROR(VLOOKUP(D4,DB!A:I,9,0),"")</f>
        <v>Latis</v>
      </c>
    </row>
    <row r="5" spans="1:16" ht="15" customHeight="1">
      <c r="A5" s="124"/>
      <c r="B5" s="124" t="str">
        <f>IFERROR(VLOOKUP(D5,DB!A:K,11,0),"")</f>
        <v/>
      </c>
      <c r="C5" s="125"/>
      <c r="D5" s="96"/>
      <c r="E5" s="101"/>
      <c r="F5" s="128"/>
      <c r="G5" s="129">
        <f ca="1">IFERROR(NOW()-F5,"")</f>
        <v>45948.039098726855</v>
      </c>
      <c r="H5" s="128"/>
      <c r="I5" s="124" t="str">
        <f>IFERROR(VLOOKUP(D5,DB!A:F,6,0),"")</f>
        <v/>
      </c>
      <c r="J5" s="124" t="str">
        <f>IFERROR(VLOOKUP(D5,DB!A:G,7,0),"")</f>
        <v/>
      </c>
      <c r="K5" s="130"/>
      <c r="L5" s="126" t="str">
        <f>IFERROR(VLOOKUP(D5,DB!A:I,9,0),"")</f>
        <v/>
      </c>
    </row>
    <row r="6" spans="1:16" ht="15" customHeight="1">
      <c r="A6" s="124"/>
      <c r="B6" s="124" t="str">
        <f>IFERROR(VLOOKUP(D6,DB!A:K,11,0),"")</f>
        <v/>
      </c>
      <c r="C6" s="125"/>
      <c r="D6" s="126"/>
      <c r="E6" s="101"/>
      <c r="F6" s="128"/>
      <c r="G6" s="129">
        <f ca="1">IFERROR(NOW()-F6,"")</f>
        <v>45948.039098726855</v>
      </c>
      <c r="H6" s="128"/>
      <c r="I6" s="124" t="str">
        <f>IFERROR(VLOOKUP(D6,DB!A:F,6,0),"")</f>
        <v/>
      </c>
      <c r="J6" s="124" t="str">
        <f>IFERROR(VLOOKUP(D6,DB!A:G,7,0),"")</f>
        <v/>
      </c>
      <c r="K6" s="130"/>
      <c r="L6" s="126" t="str">
        <f>IFERROR(VLOOKUP(D6,DB!A:I,9,0),"")</f>
        <v/>
      </c>
    </row>
    <row r="7" spans="1:16" ht="15" customHeight="1">
      <c r="A7" s="124"/>
      <c r="B7" s="124" t="str">
        <f>IFERROR(VLOOKUP(D7,DB!A:K,11,0),"")</f>
        <v/>
      </c>
      <c r="C7" s="125"/>
      <c r="D7" s="96"/>
      <c r="E7" s="101"/>
      <c r="F7" s="128"/>
      <c r="G7" s="129">
        <f ca="1">IFERROR(NOW()-F7,"")</f>
        <v>45948.039098726855</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45948.039098726855</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45948.039098726855</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96"/>
      <c r="E10" s="101"/>
      <c r="F10" s="128"/>
      <c r="G10" s="129">
        <f ca="1">IFERROR(NOW()-F10,"")</f>
        <v>45948.039098726855</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45948.039098726855</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45948.039098726855</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45948.039098726855</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45948.039098726855</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45948.039098726855</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45948.039098726855</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45948.039098726855</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45948.039098726855</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45948.039098726855</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45948.039098726855</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45948.039098726855</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45948.039098726855</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45948.039098726855</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45948.039098726855</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45948.039098726855</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45948.039098726855</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45948.039098726855</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45948.039098726855</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45948.039098726855</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45948.039098726855</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45948.039098726855</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45948.039098726855</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45948.039098726855</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45948.039098726855</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45948.039098726855</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45948.039098726855</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45948.039098726855</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45948.039098726855</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45948.039098726855</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45948.039098726855</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45948.039098726855</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45948.039098726855</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45948.039098726855</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45948.039098726855</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45948.039098726855</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45948.039098726855</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45948.039098726855</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45948.039098726855</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45948.039098726855</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45948.039098726855</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45948.039098726855</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45948.039098726855</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45948.039098726855</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45948.039098726855</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45948.039098726855</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45948.039098726855</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45948.039098726855</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45948.039098726855</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45948.039098726855</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45948.039098726855</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45948.039098726855</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45948.039098726855</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45948.039098726855</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45948.039098726855</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45948.039098726855</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45948.039098726855</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45948.039098726855</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45948.039098726855</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45948.039098726855</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45948.039098726855</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45948.039098726855</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45948.039098726855</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45948.039098726855</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45948.039098726855</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45948.039098726855</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45948.039098726855</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45948.039098726855</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45948.039098726855</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45948.039098726855</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45948.039098726855</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45948.039098726855</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45948.039098726855</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45948.039098726855</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45948.039098726855</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45948.039098726855</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45948.039098726855</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45948.039098726855</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45948.039098726855</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45948.039098726855</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45948.039098726855</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45948.039098726855</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45948.039098726855</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45948.039098726855</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45948.039098726855</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45948.039098726855</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45948.039098726855</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45948.039098726855</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45948.039098726855</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45948.039098726855</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45948.039098726855</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45948.039098726855</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45948.039098726855</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45948.039098726855</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45948.039098726855</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45948.039098726855</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45948.039098726855</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45948.039098726855</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45948.039098726855</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45948.039098726855</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45948.039098726855</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45948.039098726855</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45948.039098726855</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45948.039098726855</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45948.039098726855</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45948.039098726855</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45948.039098726855</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45948.039098726855</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45948.039098726855</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45948.039098726855</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45948.039098726855</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45948.039098726855</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45948.039098726855</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45948.039098726855</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45948.039098726855</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45948.039098726855</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45948.039098726855</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45948.039098726855</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45948.039098726855</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45948.039098726855</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45948.039098726855</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45948.039098726855</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45948.039098726855</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45948.039098726855</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45948.039098726855</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45948.039098726855</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45948.039098726855</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45948.039098726855</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45948.039098726855</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45948.039098726855</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45948.039098726855</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45948.039098726855</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45948.039098726855</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45948.039098726855</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45948.039098726855</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45948.039098726855</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45948.039098726855</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45948.039098726855</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45948.039098726855</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45948.039098726855</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45948.039098726855</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45948.039098726855</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45948.039098726855</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45948.039098726855</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45948.039098726855</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45948.039098726855</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45948.039098726855</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45948.039098726855</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45948.039098726855</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45948.039098726855</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45948.039098726855</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45948.039098726855</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45948.039098726855</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45948.039098726855</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45948.039098726855</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45948.039098726855</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45948.039098726855</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45948.039098726855</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45948.039098726855</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45948.039098726855</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45948.039098726855</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45948.039098726855</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45948.039098726855</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45948.039098726855</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45948.039098726855</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45948.039098726855</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45948.039098726855</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45948.039098726855</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45948.039098726855</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45948.039098726855</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45948.039098726855</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45948.039098726855</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45948.039098726855</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45948.039098726855</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45948.039098726855</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45948.039098726855</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45948.039098726855</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45948.039098726855</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45948.039098726855</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45948.039098726855</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45948.039098726855</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45948.039098726855</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45948.039098726855</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45948.039098726855</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45948.039098726855</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45948.039098726855</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45948.039098726855</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45948.039098726855</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45948.039098726855</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45948.039098726855</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45948.039098726855</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45948.039098726855</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45948.039098726855</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45948.039098726855</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45948.039098726855</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45948.039098726855</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45948.039098726855</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45948.039098726855</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45948.039098726855</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45948.039098726855</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45948.039098726855</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45948.039098726855</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45948.039098726855</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45948.039098726855</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45948.039098726855</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45948.039098726855</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45948.039098726855</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45948.039098726855</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45948.039098726855</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45948.039098726855</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45948.039098726855</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45948.039098726855</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45948.039098726855</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45948.039098726855</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45948.039098726855</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45948.039098726855</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45948.039098726855</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45948.039098726855</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45948.039098726855</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45948.039098726855</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45948.039098726855</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45948.039098726855</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45948.039098726855</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45948.039098726855</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45948.039098726855</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45948.039098726855</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45948.039098726855</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45948.039098726855</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45948.039098726855</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45948.039098726855</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45948.039098726855</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45948.039098726855</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45948.039098726855</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45948.039098726855</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45948.039098726855</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45948.039098726855</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45948.039098726855</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45948.039098726855</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45948.039098726855</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45948.039098726855</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45948.039098726855</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45948.039098726855</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45948.039098726855</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45948.039098726855</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45948.039098726855</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45948.039098726855</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45948.039098726855</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45948.039098726855</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45948.039098726855</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45948.039098726855</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45948.039098726855</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45948.039098726855</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45948.039098726855</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45948.039098726855</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45948.039098726855</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45948.039098726855</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45948.039098726855</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45948.039098726855</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45948.039098726855</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45948.039098726855</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45948.039098726855</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45948.039098726855</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45948.039098726855</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45948.039098726855</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45948.039098726855</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45948.039098726855</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45948.039098726855</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45948.039098726855</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45948.039098726855</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45948.039098726855</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45948.039098726855</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45948.039098726855</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45948.039098726855</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45948.039098726855</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45948.039098726855</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45948.039098726855</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45948.039098726855</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45948.039098726855</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45948.039098726855</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45948.039098726855</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45948.039098726855</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45948.039098726855</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45948.039098726855</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45948.039098726855</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45948.039098726855</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45948.039098726855</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45948.039098726855</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45948.039098726855</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45948.039098726855</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45948.039098726855</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45948.039098726855</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45948.039098726855</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45948.039098726855</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45948.039098726855</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45948.039098726855</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45948.039098726855</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45948.039098726855</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45948.039098726855</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45948.039098726855</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45948.039098726855</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45948.039098726855</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45948.039098726855</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45948.039098726855</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45948.039098726855</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45948.039098726855</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45948.039098726855</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45948.039098726855</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45948.039098726855</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45948.039098726855</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45948.039098726855</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45948.039098726855</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45948.039098726855</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45948.039098726855</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45948.039098726855</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45948.039098726855</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45948.039098726855</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45948.039098726855</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45948.039098726855</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45948.039098726855</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45948.039098726855</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45948.039098726855</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45948.039098726855</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45948.039098726855</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45948.039098726855</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45948.039098726855</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45948.039098726855</v>
      </c>
      <c r="H335" s="128"/>
      <c r="I335" s="124" t="str">
        <f>IFERROR(VLOOKUP(D335,DB!A:F,6,0),"")</f>
        <v/>
      </c>
      <c r="J335" s="124" t="str">
        <f>IFERROR(VLOOKUP(D335,DB!A:G,7,0),"")</f>
        <v/>
      </c>
      <c r="K335" s="130"/>
      <c r="L335" s="126" t="str">
        <f>IFERROR(VLOOKUP(D335,DB!A:I,9,0),"")</f>
        <v/>
      </c>
    </row>
    <row r="336" spans="1:12" ht="15" customHeight="1">
      <c r="A336" s="124"/>
      <c r="B336" s="124" t="str">
        <f>IFERROR(VLOOKUP(D336,DB!A:K,11,0),"")</f>
        <v/>
      </c>
      <c r="C336" s="125"/>
      <c r="D336" s="126"/>
      <c r="E336" s="127"/>
      <c r="F336" s="128"/>
      <c r="G336" s="129">
        <f ca="1">IFERROR(NOW()-F336,"")</f>
        <v>45948.039098726855</v>
      </c>
      <c r="H336" s="128"/>
      <c r="I336" s="124" t="str">
        <f>IFERROR(VLOOKUP(D336,DB!A:F,6,0),"")</f>
        <v/>
      </c>
      <c r="J336" s="124" t="str">
        <f>IFERROR(VLOOKUP(D336,DB!A:G,7,0),"")</f>
        <v/>
      </c>
      <c r="K336" s="130"/>
      <c r="L336" s="126" t="str">
        <f>IFERROR(VLOOKUP(D336,DB!A:I,9,0),"")</f>
        <v/>
      </c>
    </row>
    <row r="337" spans="1:12" ht="15" customHeight="1">
      <c r="A337" s="124"/>
      <c r="B337" s="124" t="str">
        <f>IFERROR(VLOOKUP(D337,DB!A:K,11,0),"")</f>
        <v/>
      </c>
      <c r="C337" s="125"/>
      <c r="D337" s="126"/>
      <c r="E337" s="127"/>
      <c r="F337" s="128"/>
      <c r="G337" s="129">
        <f ca="1">IFERROR(NOW()-F337,"")</f>
        <v>45948.039098726855</v>
      </c>
      <c r="H337" s="128"/>
      <c r="I337" s="124" t="str">
        <f>IFERROR(VLOOKUP(D337,DB!A:F,6,0),"")</f>
        <v/>
      </c>
      <c r="J337" s="124" t="str">
        <f>IFERROR(VLOOKUP(D337,DB!A:G,7,0),"")</f>
        <v/>
      </c>
      <c r="K337" s="130"/>
      <c r="L337" s="126" t="str">
        <f>IFERROR(VLOOKUP(D337,DB!A:I,9,0),"")</f>
        <v/>
      </c>
    </row>
    <row r="338" spans="1:12" ht="15" customHeight="1">
      <c r="A338" s="131"/>
      <c r="B338" s="131" t="str">
        <f>IFERROR(VLOOKUP(D338,DB!A:K,11,0),"")</f>
        <v/>
      </c>
      <c r="C338" s="132"/>
      <c r="D338" s="133"/>
      <c r="E338" s="134"/>
      <c r="F338" s="135"/>
      <c r="G338" s="136">
        <f ca="1">IFERROR(NOW()-F338,"")</f>
        <v>45948.039098726855</v>
      </c>
      <c r="H338" s="135"/>
      <c r="I338" s="131" t="str">
        <f>IFERROR(VLOOKUP(D338,DB!A:F,6,0),"")</f>
        <v/>
      </c>
      <c r="J338" s="131" t="str">
        <f>IFERROR(VLOOKUP(D338,DB!A:G,7,0),"")</f>
        <v/>
      </c>
      <c r="K338" s="137"/>
      <c r="L338" s="133" t="str">
        <f>IFERROR(VLOOKUP(D338,DB!A:I,9,0),"")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4"/>
  <sheetViews>
    <sheetView workbookViewId="0">
      <selection activeCell="D5" sqref="D5"/>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39062</v>
      </c>
      <c r="B2" s="37" t="str">
        <f>IFERROR(VLOOKUP(D2,DB!A:K,11,0),"")</f>
        <v>R5</v>
      </c>
      <c r="C2" s="37">
        <v>3</v>
      </c>
      <c r="D2" s="123" t="s">
        <v>36000</v>
      </c>
      <c r="E2" s="37" t="s">
        <v>38964</v>
      </c>
      <c r="F2" s="38">
        <v>45891.832060185188</v>
      </c>
      <c r="G2" s="154">
        <f ca="1">IFERROR(NOW()-F2,"")</f>
        <v>56.207038541666407</v>
      </c>
      <c r="H2" s="38">
        <v>45891.790393518517</v>
      </c>
      <c r="I2" s="37" t="str">
        <f>IFERROR(VLOOKUP(D2,DB!A:F,6,0),"")</f>
        <v>Generator-SG</v>
      </c>
      <c r="J2" s="37" t="str">
        <f>IFERROR(VLOOKUP(D2,DB!A:G,7,0),"")</f>
        <v>Vandalized</v>
      </c>
      <c r="K2" s="37" t="s">
        <v>39063</v>
      </c>
      <c r="L2" s="37" t="str">
        <f>IFERROR(VLOOKUP(D2,DB!A:I,9,0),"")</f>
        <v>Latis</v>
      </c>
      <c r="M2" s="122"/>
    </row>
    <row r="3" spans="1:13" ht="30.75">
      <c r="A3" s="37" t="s">
        <v>39064</v>
      </c>
      <c r="B3" s="37" t="str">
        <f>IFERROR(VLOOKUP(D3,DB!A:K,11,0),"")</f>
        <v>R5</v>
      </c>
      <c r="C3" s="37">
        <v>1</v>
      </c>
      <c r="D3" s="37" t="s">
        <v>31295</v>
      </c>
      <c r="E3" s="37" t="s">
        <v>39045</v>
      </c>
      <c r="F3" s="38">
        <v>45926.188877314817</v>
      </c>
      <c r="G3" s="154">
        <f t="shared" ref="G3" ca="1" si="0">IFERROR(NOW()-F3,"")</f>
        <v>21.850221412038081</v>
      </c>
      <c r="H3" s="38">
        <v>45926.158159722225</v>
      </c>
      <c r="I3" s="37" t="str">
        <f>IFERROR(VLOOKUP(D3,DB!A:F,6,0),"")</f>
        <v>SCECO</v>
      </c>
      <c r="J3" s="37" t="str">
        <f>IFERROR(VLOOKUP(D3,DB!A:G,7,0),"")</f>
        <v>Good</v>
      </c>
      <c r="K3" s="37" t="s">
        <v>39065</v>
      </c>
      <c r="L3" s="37" t="str">
        <f>IFERROR(VLOOKUP(D3,DB!A:I,9,0),"")</f>
        <v>Latis</v>
      </c>
      <c r="M3" s="122"/>
    </row>
    <row r="4" spans="1:13" ht="30.75">
      <c r="A4" s="37" t="s">
        <v>39066</v>
      </c>
      <c r="B4" s="37" t="str">
        <f>IFERROR(VLOOKUP(D4,DB!A:K,11,0),"")</f>
        <v>R5</v>
      </c>
      <c r="C4" s="37">
        <v>2</v>
      </c>
      <c r="D4" s="37" t="s">
        <v>31159</v>
      </c>
      <c r="E4" s="37" t="s">
        <v>38964</v>
      </c>
      <c r="F4" s="38">
        <v>45944.771574074075</v>
      </c>
      <c r="G4" s="39">
        <f t="shared" ref="G4" ca="1" si="1">IFERROR(NOW()-F4,"")</f>
        <v>3.2675246527796844</v>
      </c>
      <c r="H4" s="38">
        <v>45944.676192129627</v>
      </c>
      <c r="I4" s="37" t="str">
        <f>IFERROR(VLOOKUP(D4,DB!A:F,6,0),"")</f>
        <v>SCECO</v>
      </c>
      <c r="J4" s="37" t="str">
        <f>IFERROR(VLOOKUP(D4,DB!A:G,7,0),"")</f>
        <v>Dead</v>
      </c>
      <c r="K4" s="37" t="s">
        <v>39067</v>
      </c>
      <c r="L4" s="37" t="str">
        <f>IFERROR(VLOOKUP(D4,DB!A:I,9,0),"")</f>
        <v>Latis</v>
      </c>
    </row>
    <row r="5" spans="1:13" ht="30.75">
      <c r="A5" s="37" t="s">
        <v>39068</v>
      </c>
      <c r="B5" s="37" t="str">
        <f>IFERROR(VLOOKUP(D5,DB!A:K,11,0),"")</f>
        <v>R5</v>
      </c>
      <c r="C5" s="37">
        <v>1</v>
      </c>
      <c r="D5" s="123" t="s">
        <v>34747</v>
      </c>
      <c r="E5" s="37" t="s">
        <v>39045</v>
      </c>
      <c r="F5" s="38">
        <v>45947.497812499998</v>
      </c>
      <c r="G5" s="39">
        <f t="shared" ref="G5:G13" ca="1" si="2">IFERROR(NOW()-F5,"")</f>
        <v>0.54128622685675509</v>
      </c>
      <c r="H5" s="38">
        <v>45947.491562499999</v>
      </c>
      <c r="I5" s="37" t="str">
        <f>IFERROR(VLOOKUP(D5,DB!A:F,6,0),"")</f>
        <v>SCECO</v>
      </c>
      <c r="J5" s="37" t="str">
        <f>IFERROR(VLOOKUP(D5,DB!A:G,7,0),"")</f>
        <v>Dead</v>
      </c>
      <c r="K5" s="37" t="s">
        <v>39069</v>
      </c>
      <c r="L5" s="37" t="str">
        <f>IFERROR(VLOOKUP(D5,DB!A:I,9,0),"")</f>
        <v>Latis</v>
      </c>
    </row>
    <row r="6" spans="1:13" ht="15">
      <c r="A6" s="37"/>
      <c r="B6" s="37" t="str">
        <f>IFERROR(VLOOKUP(D6,DB!A:K,11,0),"")</f>
        <v/>
      </c>
      <c r="C6" s="37"/>
      <c r="D6" s="123"/>
      <c r="E6" s="37"/>
      <c r="F6" s="38"/>
      <c r="G6" s="39">
        <f t="shared" ca="1" si="2"/>
        <v>45948.039098726855</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45948.039098726855</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45948.039098726855</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45948.039098726855</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45948.039098726855</v>
      </c>
      <c r="H10" s="38"/>
      <c r="I10" s="37" t="str">
        <f>IFERROR(VLOOKUP(D10,DB!A:F,6,0),"")</f>
        <v/>
      </c>
      <c r="J10" s="37" t="str">
        <f>IFERROR(VLOOKUP(D10,DB!A:G,7,0),"")</f>
        <v/>
      </c>
      <c r="K10" s="37"/>
      <c r="L10" s="37" t="str">
        <f>IFERROR(VLOOKUP(D10,DB!A:I,9,0),"")</f>
        <v/>
      </c>
    </row>
    <row r="11" spans="1:13" ht="15">
      <c r="A11" s="37"/>
      <c r="B11" s="37" t="str">
        <f>IFERROR(VLOOKUP(D11,DB!A:K,11,0),"")</f>
        <v/>
      </c>
      <c r="C11" s="37"/>
      <c r="D11" s="37"/>
      <c r="E11" s="37"/>
      <c r="F11" s="38"/>
      <c r="G11" s="39">
        <f t="shared" ca="1" si="2"/>
        <v>45948.039098726855</v>
      </c>
      <c r="H11" s="38"/>
      <c r="I11" s="37" t="str">
        <f>IFERROR(VLOOKUP(D11,DB!A:F,6,0),"")</f>
        <v/>
      </c>
      <c r="J11" s="37" t="str">
        <f>IFERROR(VLOOKUP(D11,DB!A:G,7,0),"")</f>
        <v/>
      </c>
      <c r="K11" s="37"/>
      <c r="L11" s="37" t="str">
        <f>IFERROR(VLOOKUP(D11,DB!A:I,9,0),"")</f>
        <v/>
      </c>
    </row>
    <row r="12" spans="1:13" ht="15">
      <c r="A12" s="37"/>
      <c r="B12" s="37" t="str">
        <f>IFERROR(VLOOKUP(D12,DB!A:K,11,0),"")</f>
        <v/>
      </c>
      <c r="C12" s="37"/>
      <c r="D12" s="37"/>
      <c r="E12" s="37"/>
      <c r="F12" s="38"/>
      <c r="G12" s="39">
        <f t="shared" ca="1" si="2"/>
        <v>45948.039098726855</v>
      </c>
      <c r="H12" s="38"/>
      <c r="I12" s="37" t="str">
        <f>IFERROR(VLOOKUP(D12,DB!A:F,6,0),"")</f>
        <v/>
      </c>
      <c r="J12" s="37" t="str">
        <f>IFERROR(VLOOKUP(D12,DB!A:G,7,0),"")</f>
        <v/>
      </c>
      <c r="K12" s="37"/>
      <c r="L12" s="37" t="str">
        <f>IFERROR(VLOOKUP(D12,DB!A:I,9,0),"")</f>
        <v/>
      </c>
    </row>
    <row r="13" spans="1:13" ht="15">
      <c r="A13" s="81"/>
      <c r="B13" s="81" t="str">
        <f>IFERROR(VLOOKUP(D13,DB!A:K,11,0),"")</f>
        <v/>
      </c>
      <c r="C13" s="81"/>
      <c r="D13" s="81"/>
      <c r="E13" s="81"/>
      <c r="F13" s="120"/>
      <c r="G13" s="121">
        <f t="shared" ca="1" si="2"/>
        <v>45948.039098726855</v>
      </c>
      <c r="H13" s="120"/>
      <c r="I13" s="81" t="str">
        <f>IFERROR(VLOOKUP(D13,DB!A:F,6,0),"")</f>
        <v/>
      </c>
      <c r="J13" s="81" t="str">
        <f>IFERROR(VLOOKUP(D13,DB!A:G,7,0),"")</f>
        <v/>
      </c>
      <c r="K13" s="81"/>
      <c r="L13" s="81" t="str">
        <f>IFERROR(VLOOKUP(D13,DB!A:I,9,0),"")</f>
        <v/>
      </c>
    </row>
    <row r="14" spans="1:13" ht="15">
      <c r="A14" s="167"/>
      <c r="B14" s="167" t="str">
        <f>IFERROR(VLOOKUP(D14,DB!A:K,11,0),"")</f>
        <v/>
      </c>
      <c r="C14" s="167"/>
      <c r="D14" s="167"/>
      <c r="E14" s="167"/>
      <c r="F14" s="168"/>
      <c r="G14" s="169">
        <f ca="1">IFERROR(NOW()-F14,"")</f>
        <v>45948.039098726855</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45948.039098726855</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45948.039098726855</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45948.039098726855</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45948.039098726855</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45948.039098726855</v>
      </c>
      <c r="H19" s="168"/>
      <c r="I19" s="167" t="str">
        <f>IFERROR(VLOOKUP(D19,DB!A:F,6,0),"")</f>
        <v/>
      </c>
      <c r="J19" s="167" t="str">
        <f>IFERROR(VLOOKUP(D19,DB!A:G,7,0),"")</f>
        <v/>
      </c>
      <c r="K19" s="167"/>
      <c r="L19" s="167" t="str">
        <f>IFERROR(VLOOKUP(D19,DB!A:I,9,0),"")</f>
        <v/>
      </c>
    </row>
    <row r="20" spans="1:12" ht="15.75">
      <c r="A20" s="167"/>
      <c r="B20" s="167" t="str">
        <f>IFERROR(VLOOKUP(D20,DB!A:K,11,0),"")</f>
        <v/>
      </c>
      <c r="C20" s="167"/>
      <c r="D20" s="170"/>
      <c r="E20" s="167"/>
      <c r="F20" s="168"/>
      <c r="G20" s="169">
        <f ca="1">IFERROR(NOW()-F20,"")</f>
        <v>45948.039098726855</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45948.039098726855</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45948.039098726855</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45948.039098726855</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45948.039098726855</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45948.039098726855</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45948.039098726855</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45948.039098726855</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45948.039098726855</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45948.039098726855</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45948.039098726855</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45948.039098726855</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45948.039098726855</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45948.039098726855</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45948.039098726855</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45948.039098726855</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45948.039098726855</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45948.039098726855</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45948.039098726855</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45948.039098726855</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45948.039098726855</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45948.039098726855</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45948.039098726855</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45948.039098726855</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45948.039098726855</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45948.039098726855</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45948.039098726855</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45948.039098726855</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45948.039098726855</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45948.039098726855</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45948.039098726855</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45948.039098726855</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45948.039098726855</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45948.039098726855</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45948.039098726855</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45948.039098726855</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45948.039098726855</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45948.039098726855</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45948.039098726855</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45948.039098726855</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45948.039098726855</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45948.039098726855</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45948.039098726855</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45948.039098726855</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45948.039098726855</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45948.039098726855</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45948.039098726855</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45948.039098726855</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45948.039098726855</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45948.039098726855</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45948.039098726855</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45948.039098726855</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45948.039098726855</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45948.039098726855</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45948.039098726855</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45948.039098726855</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45948.039098726855</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45948.039098726855</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45948.039098726855</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45948.039098726855</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45948.039098726855</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45948.039098726855</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45948.039098726855</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45948.039098726855</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45948.039098726855</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45948.039098726855</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45948.039098726855</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45948.039098726855</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45948.039098726855</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45948.039098726855</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45948.039098726855</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45948.039098726855</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45948.039098726855</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45948.039098726855</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45948.039098726855</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45948.039098726855</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45948.039098726855</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45948.039098726855</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45948.039098726855</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45948.039098726855</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45948.039098726855</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45948.039098726855</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45948.039098726855</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45948.039098726855</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45948.039098726855</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45948.039098726855</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45948.039098726855</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45948.039098726855</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45948.039098726855</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45948.039098726855</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45948.039098726855</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45948.039098726855</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45948.039098726855</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45948.039098726855</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45948.039098726855</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45948.039098726855</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45948.039098726855</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45948.039098726855</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45948.039098726855</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45948.039098726855</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45948.039098726855</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45948.039098726855</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45948.039098726855</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45948.039098726855</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45948.039098726855</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45948.039098726855</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45948.039098726855</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45948.039098726855</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45948.039098726855</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45948.039098726855</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45948.039098726855</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45948.039098726855</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45948.039098726855</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45948.039098726855</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45948.039098726855</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45948.039098726855</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45948.039098726855</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45948.039098726855</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45948.039098726855</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45948.039098726855</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45948.039098726855</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45948.039098726855</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45948.039098726855</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45948.039098726855</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45948.039098726855</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45948.039098726855</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45948.039098726855</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45948.039098726855</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45948.039098726855</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45948.039098726855</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45948.039098726855</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45948.039098726855</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45948.039098726855</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45948.039098726855</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45948.039098726855</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45948.039098726855</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45948.039098726855</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45948.039098726855</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45948.039098726855</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45948.039098726855</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45948.039098726855</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45948.039098726855</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45948.039098726855</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45948.039098726855</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45948.039098726855</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45948.039098726855</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45948.039098726855</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45948.039098726855</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45948.039098726855</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45948.039098726855</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45948.039098726855</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45948.039098726855</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45948.039098726855</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45948.039098726855</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45948.039098726855</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45948.039098726855</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45948.039098726855</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45948.039098726855</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45948.039098726855</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45948.039098726855</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45948.039098726855</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45948.039098726855</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45948.039098726855</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45948.039098726855</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45948.039098726855</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45948.039098726855</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45948.039098726855</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45948.039098726855</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45948.039098726855</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45948.039098726855</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45948.039098726855</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45948.039098726855</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45948.039098726855</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45948.039098726855</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45948.039098726855</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45948.039098726855</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45948.039098726855</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45948.039098726855</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45948.039098726855</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45948.039098726855</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45948.039098726855</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45948.039098726855</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45948.039098726855</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45948.039098726855</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45948.039098726855</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45948.039098726855</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45948.039098726855</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45948.039098726855</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45948.039098726855</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45948.039098726855</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45948.039098726855</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45948.039098726855</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45948.039098726855</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45948.039098726855</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45948.039098726855</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45948.039098726855</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45948.039098726855</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45948.039098726855</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45948.039098726855</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45948.039098726855</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45948.039098726855</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45948.039098726855</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45948.039098726855</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45948.039098726855</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45948.039098726855</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45948.039098726855</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45948.039098726855</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45948.039098726855</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45948.039098726855</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45948.039098726855</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45948.039098726855</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45948.039098726855</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45948.039098726855</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45948.039098726855</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45948.039098726855</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45948.039098726855</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45948.039098726855</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45948.039098726855</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45948.039098726855</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45948.039098726855</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45948.039098726855</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45948.039098726855</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45948.039098726855</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45948.039098726855</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45948.039098726855</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45948.039098726855</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45948.039098726855</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45948.039098726855</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45948.039098726855</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45948.039098726855</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45948.039098726855</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45948.039098726855</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45948.039098726855</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45948.039098726855</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45948.039098726855</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45948.039098726855</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45948.039098726855</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45948.039098726855</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45948.039098726855</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45948.039098726855</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45948.039098726855</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45948.039098726855</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45948.039098726855</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45948.039098726855</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45948.039098726855</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45948.039098726855</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45948.039098726855</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45948.039098726855</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45948.039098726855</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45948.039098726855</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45948.039098726855</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45948.039098726855</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45948.039098726855</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45948.039098726855</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45948.039098726855</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45948.039098726855</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45948.039098726855</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45948.039098726855</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45948.039098726855</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45948.039098726855</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45948.039098726855</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45948.039098726855</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45948.039098726855</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45948.039098726855</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45948.039098726855</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45948.039098726855</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45948.039098726855</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45948.039098726855</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45948.039098726855</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45948.039098726855</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45948.039098726855</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45948.039098726855</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45948.039098726855</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45948.039098726855</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45948.039098726855</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45948.039098726855</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45948.039098726855</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45948.039098726855</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45948.039098726855</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45948.039098726855</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45948.039098726855</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45948.039098726855</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45948.039098726855</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45948.039098726855</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45948.039098726855</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45948.039098726855</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45948.039098726855</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45948.039098726855</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45948.039098726855</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45948.039098726855</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45948.039098726855</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45948.039098726855</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45948.039098726855</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45948.039098726855</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45948.039098726855</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45948.039098726855</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45948.039098726855</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45948.039098726855</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45948.039098726855</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45948.039098726855</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45948.039098726855</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45948.039098726855</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45948.039098726855</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45948.039098726855</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45948.039098726855</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45948.039098726855</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45948.039098726855</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45948.039098726855</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45948.039098726855</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45948.039098726855</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45948.039098726855</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45948.039098726855</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45948.039098726855</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45948.039098726855</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45948.039098726855</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45948.039098726855</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45948.039098726855</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45948.039098726855</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45948.039098726855</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45948.039098726855</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45948.039098726855</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45948.039098726855</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45948.039098726855</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45948.039098726855</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45948.039098726855</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45948.039098726855</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45948.039098726855</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45948.039098726855</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45948.039098726855</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45948.039098726855</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45948.039098726855</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45948.039098726855</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45948.039098726855</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45948.039098726855</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45948.039098726855</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45948.039098726855</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45948.039098726855</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45948.039098726855</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45948.039098726855</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45948.039098726855</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45948.039098726855</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45948.039098726855</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45948.039098726855</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45948.039098726855</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45948.039098726855</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45948.039098726855</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45948.039098726855</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45948.039098726855</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45948.039098726855</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45948.039098726855</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45948.039098726855</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45948.039098726855</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45948.039098726855</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45948.039098726855</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45948.039098726855</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45948.039098726855</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45948.039098726855</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45948.039098726855</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45948.039098726855</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45948.039098726855</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45948.039098726855</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45948.039098726855</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45948.039098726855</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45948.039098726855</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45948.039098726855</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45948.039098726855</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45948.039098726855</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45948.039098726855</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45948.039098726855</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45948.039098726855</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45948.039098726855</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45948.039098726855</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45948.039098726855</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45948.039098726855</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45948.039098726855</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45948.039098726855</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45948.039098726855</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45948.039098726855</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45948.039098726855</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45948.039098726855</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45948.039098726855</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45948.039098726855</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45948.039098726855</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45948.039098726855</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45948.039098726855</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45948.039098726855</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45948.039098726855</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45948.039098726855</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45948.039098726855</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45948.039098726855</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45948.039098726855</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45948.039098726855</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45948.039098726855</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45948.039098726855</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45948.039098726855</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45948.039098726855</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45948.039098726855</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45948.039098726855</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45948.039098726855</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45948.039098726855</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45948.039098726855</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45948.039098726855</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45948.039098726855</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45948.039098726855</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45948.039098726855</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45948.039098726855</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45948.039098726855</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45948.039098726855</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45948.039098726855</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45948.039098726855</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45948.039098726855</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45948.039098726855</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45948.039098726855</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45948.039098726855</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45948.039098726855</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45948.039098726855</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45948.039098726855</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45948.039098726855</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45948.039098726855</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45948.039098726855</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45948.039098726855</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45948.039098726855</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45948.039098726855</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45948.039098726855</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45948.039098726855</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45948.039098726855</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45948.039098726855</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45948.039098726855</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45948.039098726855</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45948.039098726855</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45948.039098726855</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45948.039098726855</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45948.039098726855</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45948.039098726855</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45948.039098726855</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45948.039098726855</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45948.039098726855</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45948.039098726855</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45948.039098726855</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45948.039098726855</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45948.039098726855</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45948.039098726855</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45948.039098726855</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45948.039098726855</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45948.039098726855</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45948.039098726855</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45948.039098726855</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45948.039098726855</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45948.039098726855</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45948.039098726855</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45948.039098726855</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45948.039098726855</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45948.039098726855</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45948.039098726855</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45948.039098726855</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45948.039098726855</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45948.039098726855</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45948.039098726855</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45948.039098726855</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45948.039098726855</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45948.039098726855</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45948.039098726855</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45948.039098726855</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45948.039098726855</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45948.039098726855</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45948.039098726855</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45948.039098726855</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45948.039098726855</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45948.039098726855</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45948.039098726855</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45948.039098726855</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45948.039098726855</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45948.039098726855</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45948.039098726855</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45948.039098726855</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45948.039098726855</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45948.039098726855</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45948.039098726855</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45948.039098726855</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45948.039098726855</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45948.039098726855</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45948.039098726855</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45948.039098726855</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45948.039098726855</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45948.039098726855</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45948.039098726855</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45948.039098726855</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45948.039098726855</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45948.039098726855</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45948.039098726855</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45948.039098726855</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45948.039098726855</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45948.039098726855</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45948.039098726855</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45948.039098726855</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45948.039098726855</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45948.039098726855</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45948.039098726855</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45948.039098726855</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45948.039098726855</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45948.039098726855</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45948.039098726855</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45948.039098726855</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45948.039098726855</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45948.039098726855</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45948.039098726855</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45948.039098726855</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45948.039098726855</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45948.039098726855</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45948.039098726855</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45948.039098726855</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45948.039098726855</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45948.039098726855</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45948.039098726855</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45948.039098726855</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45948.039098726855</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45948.039098726855</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45948.039098726855</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45948.039098726855</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45948.039098726855</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45948.039098726855</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45948.039098726855</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45948.039098726855</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45948.039098726855</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45948.039098726855</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45948.039098726855</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45948.039098726855</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45948.039098726855</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45948.039098726855</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45948.039098726855</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45948.039098726855</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45948.039098726855</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45948.039098726855</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45948.039098726855</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45948.039098726855</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45948.039098726855</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45948.039098726855</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45948.039098726855</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45948.039098726855</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45948.039098726855</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45948.039098726855</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45948.039098726855</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45948.039098726855</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45948.039098726855</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45948.039098726855</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45948.039098726855</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45948.039098726855</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45948.039098726855</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45948.039098726855</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45948.039098726855</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45948.039098726855</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45948.039098726855</v>
      </c>
      <c r="H571" s="168"/>
      <c r="I571" s="167" t="str">
        <f>IFERROR(VLOOKUP(D571,DB!A:F,6,0),"")</f>
        <v/>
      </c>
      <c r="J571" s="167" t="str">
        <f>IFERROR(VLOOKUP(D571,DB!A:G,7,0),"")</f>
        <v/>
      </c>
      <c r="K571" s="167"/>
      <c r="L571" s="167" t="str">
        <f>IFERROR(VLOOKUP(D571,DB!A:I,9,0),"")</f>
        <v/>
      </c>
    </row>
    <row r="572" spans="1:12" ht="15">
      <c r="A572" s="167"/>
      <c r="B572" s="167" t="str">
        <f>IFERROR(VLOOKUP(D572,DB!A:K,11,0),"")</f>
        <v/>
      </c>
      <c r="C572" s="167"/>
      <c r="D572" s="167"/>
      <c r="E572" s="167"/>
      <c r="F572" s="168"/>
      <c r="G572" s="169">
        <f ca="1">IFERROR(NOW()-F572,"")</f>
        <v>45948.039098726855</v>
      </c>
      <c r="H572" s="168"/>
      <c r="I572" s="167" t="str">
        <f>IFERROR(VLOOKUP(D572,DB!A:F,6,0),"")</f>
        <v/>
      </c>
      <c r="J572" s="167" t="str">
        <f>IFERROR(VLOOKUP(D572,DB!A:G,7,0),"")</f>
        <v/>
      </c>
      <c r="K572" s="167"/>
      <c r="L572" s="167" t="str">
        <f>IFERROR(VLOOKUP(D572,DB!A:I,9,0),"")</f>
        <v/>
      </c>
    </row>
    <row r="573" spans="1:12" ht="15">
      <c r="A573" s="167"/>
      <c r="B573" s="167" t="str">
        <f>IFERROR(VLOOKUP(D573,DB!A:K,11,0),"")</f>
        <v/>
      </c>
      <c r="C573" s="167"/>
      <c r="D573" s="167"/>
      <c r="E573" s="167"/>
      <c r="F573" s="168"/>
      <c r="G573" s="169">
        <f ca="1">IFERROR(NOW()-F573,"")</f>
        <v>45948.039098726855</v>
      </c>
      <c r="H573" s="168"/>
      <c r="I573" s="167" t="str">
        <f>IFERROR(VLOOKUP(D573,DB!A:F,6,0),"")</f>
        <v/>
      </c>
      <c r="J573" s="167" t="str">
        <f>IFERROR(VLOOKUP(D573,DB!A:G,7,0),"")</f>
        <v/>
      </c>
      <c r="K573" s="167"/>
      <c r="L573" s="167" t="str">
        <f>IFERROR(VLOOKUP(D573,DB!A:I,9,0),"")</f>
        <v/>
      </c>
    </row>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5" ht="15"/>
    <row r="676" ht="15"/>
    <row r="683" ht="15"/>
    <row r="686" ht="15"/>
    <row r="688" ht="15"/>
    <row r="691" ht="15"/>
    <row r="699" ht="15"/>
    <row r="700" ht="15"/>
    <row r="702" ht="15"/>
    <row r="703" ht="15"/>
    <row r="707" ht="15"/>
    <row r="708" ht="15"/>
    <row r="710" ht="15"/>
    <row r="711" ht="15"/>
    <row r="712" ht="15"/>
    <row r="713" ht="15"/>
    <row r="714" ht="15"/>
    <row r="715" ht="15"/>
    <row r="716" ht="15"/>
    <row r="717"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6" ht="15"/>
    <row r="747"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70" ht="15"/>
    <row r="771" ht="15"/>
    <row r="774" ht="15"/>
    <row r="812" ht="15"/>
    <row r="813" ht="15"/>
    <row r="815" ht="15"/>
    <row r="816" ht="15"/>
    <row r="817" ht="15"/>
    <row r="819" ht="15"/>
    <row r="820" ht="15"/>
    <row r="824" ht="15"/>
    <row r="825" ht="15"/>
    <row r="827" ht="15"/>
    <row r="828" ht="15"/>
    <row r="830" ht="15"/>
    <row r="831" ht="15"/>
    <row r="832" ht="15"/>
    <row r="833" ht="15"/>
    <row r="834" ht="15"/>
    <row r="835" ht="15"/>
    <row r="836" ht="15"/>
    <row r="837" ht="15"/>
    <row r="838" ht="15"/>
    <row r="840" ht="15"/>
    <row r="841" ht="15"/>
    <row r="843" ht="15"/>
    <row r="844"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3" ht="15"/>
    <row r="884" ht="15"/>
    <row r="886" ht="15"/>
    <row r="887" ht="15"/>
    <row r="888" ht="15"/>
    <row r="889" ht="15"/>
    <row r="890" ht="15"/>
    <row r="891" ht="15"/>
    <row r="892" ht="15"/>
    <row r="893" ht="15"/>
    <row r="895" ht="15"/>
    <row r="896" ht="15"/>
    <row r="898" ht="15"/>
    <row r="899" ht="15"/>
    <row r="902" ht="15"/>
    <row r="903" ht="15"/>
    <row r="906" ht="15"/>
    <row r="909" ht="15"/>
    <row r="910" ht="15"/>
    <row r="912" ht="15"/>
    <row r="913" ht="15"/>
    <row r="915" ht="15"/>
    <row r="916" ht="15"/>
    <row r="918" ht="15"/>
    <row r="919" ht="15"/>
    <row r="921" ht="15"/>
    <row r="922" ht="15"/>
    <row r="923" ht="15"/>
    <row r="924" ht="15"/>
    <row r="925" ht="15"/>
    <row r="926" ht="15"/>
    <row r="927" ht="15"/>
    <row r="928" ht="15"/>
    <row r="929" ht="15"/>
    <row r="930" ht="15"/>
    <row r="931" ht="15"/>
    <row r="932" ht="15"/>
    <row r="933" ht="15"/>
    <row r="934" ht="15"/>
    <row r="935" ht="15"/>
    <row r="936" ht="15"/>
    <row r="937" ht="15"/>
    <row r="940" ht="15"/>
    <row r="1111" ht="15"/>
    <row r="1112" ht="15"/>
    <row r="1114" ht="15"/>
    <row r="1115" ht="15"/>
    <row r="1122" ht="15"/>
    <row r="1123" ht="15"/>
    <row r="1124" ht="15"/>
    <row r="1125" ht="15"/>
    <row r="1126" ht="15"/>
    <row r="1127" ht="15"/>
    <row r="1130" ht="15"/>
    <row r="1131" ht="15"/>
    <row r="1132" ht="15"/>
    <row r="1133" ht="15"/>
    <row r="1134" ht="15"/>
    <row r="1135" ht="15"/>
    <row r="1136"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6" ht="15"/>
    <row r="1189" ht="15"/>
    <row r="1190" ht="15"/>
    <row r="1192" ht="15"/>
    <row r="1193" ht="15"/>
    <row r="1194" ht="15"/>
    <row r="1197" ht="15"/>
    <row r="1198" ht="15"/>
    <row r="1201" ht="15"/>
    <row r="1203" ht="15"/>
    <row r="1204" ht="15"/>
    <row r="1206" ht="15"/>
    <row r="1207" ht="15"/>
    <row r="1209" ht="15"/>
    <row r="1210"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3" ht="15"/>
    <row r="1234" ht="15"/>
    <row r="1236" ht="15"/>
    <row r="1244" ht="15"/>
    <row r="1246" ht="15"/>
    <row r="1247" ht="15"/>
    <row r="1248" ht="15"/>
    <row r="1249" ht="15"/>
    <row r="1250" ht="15"/>
    <row r="1251" ht="15"/>
    <row r="1252" ht="15"/>
    <row r="1253" ht="15"/>
    <row r="1254" ht="15"/>
    <row r="1255" ht="15"/>
    <row r="1256" ht="15"/>
    <row r="1257" ht="15"/>
    <row r="1258" ht="15"/>
    <row r="1259" ht="15"/>
    <row r="1260" ht="15"/>
    <row r="1261" ht="15"/>
    <row r="1262" ht="15"/>
    <row r="1264" ht="15"/>
    <row r="1268" ht="15"/>
    <row r="1269" ht="15"/>
    <row r="1270" ht="15"/>
    <row r="1272" ht="15"/>
    <row r="1273" ht="15"/>
    <row r="1274" ht="15"/>
    <row r="1275" ht="15"/>
    <row r="1276" ht="15"/>
    <row r="1277" ht="15"/>
    <row r="1278" ht="15"/>
    <row r="1279" ht="15"/>
    <row r="1280" ht="15"/>
    <row r="1283" ht="15"/>
    <row r="1284" ht="15"/>
    <row r="1286" ht="15"/>
    <row r="1287" ht="15"/>
    <row r="1288" ht="15"/>
    <row r="1289" ht="15"/>
    <row r="1291" ht="15"/>
    <row r="1293" ht="15"/>
    <row r="1297" ht="15"/>
    <row r="1298" ht="15"/>
    <row r="1300" ht="15"/>
    <row r="1301" ht="15"/>
    <row r="1302" ht="15"/>
    <row r="1305" ht="15"/>
    <row r="1306" ht="15"/>
    <row r="1308" ht="15"/>
    <row r="1309" ht="15"/>
    <row r="1311" ht="15"/>
    <row r="1312" ht="15"/>
    <row r="1314" ht="15"/>
    <row r="1317" ht="15"/>
    <row r="1318" ht="15"/>
    <row r="1319" ht="15"/>
    <row r="1321" ht="15"/>
    <row r="1323" ht="15"/>
    <row r="1325" ht="15"/>
    <row r="1334" ht="15"/>
    <row r="1338" ht="15"/>
    <row r="1340" ht="15"/>
    <row r="1341" ht="15"/>
    <row r="1342" ht="15"/>
    <row r="1343" ht="15"/>
    <row r="1344" ht="15"/>
    <row r="1348" ht="15"/>
    <row r="1350" ht="15"/>
    <row r="1352" ht="15"/>
    <row r="1354" ht="15"/>
  </sheetData>
  <dataValidations count="2">
    <dataValidation allowBlank="1" showInputMessage="1" showErrorMessage="1" sqref="E1" xr:uid="{920C6338-E771-4DAE-8C89-92A9093EA4DE}"/>
    <dataValidation type="list" allowBlank="1" showInputMessage="1" showErrorMessage="1" sqref="E2:E57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9"/>
  <sheetViews>
    <sheetView workbookViewId="0">
      <selection activeCell="F7" sqref="F7"/>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39070</v>
      </c>
      <c r="B2" s="146" t="s">
        <v>5398</v>
      </c>
      <c r="C2" s="145">
        <v>1</v>
      </c>
      <c r="D2" s="146" t="s">
        <v>34463</v>
      </c>
      <c r="E2" s="145" t="s">
        <v>39071</v>
      </c>
      <c r="F2" s="147">
        <v>45926.772847222222</v>
      </c>
      <c r="G2" s="148">
        <f ca="1">IFERROR(NOW()-F2,"-")</f>
        <v>21.266251504632237</v>
      </c>
      <c r="H2" s="149">
        <v>45927.449074074102</v>
      </c>
      <c r="I2" s="146" t="str">
        <f>IFERROR(VLOOKUP(D2,DB!A:F,6,0),"")</f>
        <v>SCECO</v>
      </c>
      <c r="J2" s="146" t="str">
        <f>IFERROR(VLOOKUP(D2,DB!A:G,7,0),"")</f>
        <v>Weak</v>
      </c>
      <c r="K2" s="145" t="s">
        <v>39072</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39073</v>
      </c>
      <c r="B3" s="146" t="str">
        <f>IFERROR(VLOOKUP(D3,DB!A:K,11,0),"")</f>
        <v>R6</v>
      </c>
      <c r="C3" s="145">
        <v>1</v>
      </c>
      <c r="D3" s="146" t="s">
        <v>34282</v>
      </c>
      <c r="E3" s="145" t="s">
        <v>38964</v>
      </c>
      <c r="F3" s="149">
        <v>45939.529062499998</v>
      </c>
      <c r="G3" s="148">
        <f ca="1">IFERROR(NOW()-F3,"-")</f>
        <v>8.5100362268567551</v>
      </c>
      <c r="H3" s="149">
        <v>45927.987534722219</v>
      </c>
      <c r="I3" s="146" t="str">
        <f>IFERROR(VLOOKUP(D3,DB!A:F,6,0),"")</f>
        <v>SCECO</v>
      </c>
      <c r="J3" s="146" t="str">
        <f>IFERROR(VLOOKUP(D3,DB!A:G,7,0),"")</f>
        <v>Vandalized</v>
      </c>
      <c r="K3" s="145" t="s">
        <v>39074</v>
      </c>
      <c r="L3" s="146" t="str">
        <f>IFERROR(VLOOKUP(D3,DB!A:I,9,0),"")</f>
        <v>Latis</v>
      </c>
    </row>
    <row r="4" spans="1:16383" ht="31.5" customHeight="1">
      <c r="A4" s="107"/>
      <c r="B4" s="106" t="str">
        <f>IFERROR(VLOOKUP(D4,DB!A:K,11,0),"")</f>
        <v/>
      </c>
      <c r="C4" s="108"/>
      <c r="D4" s="106"/>
      <c r="E4" s="109"/>
      <c r="F4" s="110"/>
      <c r="G4" s="78">
        <f ca="1">IFERROR(NOW()-F4,"-")</f>
        <v>45948.039098726855</v>
      </c>
      <c r="H4" s="110"/>
      <c r="I4" s="106" t="str">
        <f>IFERROR(VLOOKUP(D4,DB!A:F,6,0),"")</f>
        <v/>
      </c>
      <c r="J4" s="105" t="str">
        <f>IFERROR(VLOOKUP(D4,DB!A:G,7,0),"")</f>
        <v/>
      </c>
      <c r="K4" s="111"/>
      <c r="L4" s="112" t="str">
        <f>IFERROR(VLOOKUP(D4,DB!A:I,9,0),"")</f>
        <v/>
      </c>
    </row>
    <row r="5" spans="1:16383" ht="31.5" customHeight="1">
      <c r="A5" s="107"/>
      <c r="B5" s="106" t="str">
        <f>IFERROR(VLOOKUP(D5,DB!A:K,11,0),"")</f>
        <v/>
      </c>
      <c r="C5" s="108"/>
      <c r="D5" s="106"/>
      <c r="E5" s="109"/>
      <c r="F5" s="110"/>
      <c r="G5" s="78">
        <f ca="1">IFERROR(NOW()-F5,"-")</f>
        <v>45948.039098726855</v>
      </c>
      <c r="H5" s="110"/>
      <c r="I5" s="106" t="str">
        <f>IFERROR(VLOOKUP(D5,DB!A:F,6,0),"")</f>
        <v/>
      </c>
      <c r="J5" s="105" t="str">
        <f>IFERROR(VLOOKUP(D5,DB!A:G,7,0),"")</f>
        <v/>
      </c>
      <c r="K5" s="111"/>
      <c r="L5" s="112" t="str">
        <f>IFERROR(VLOOKUP(D5,DB!A:I,9,0),"")</f>
        <v/>
      </c>
    </row>
    <row r="6" spans="1:16383" ht="31.5" customHeight="1">
      <c r="A6" s="107"/>
      <c r="B6" s="106" t="str">
        <f>IFERROR(VLOOKUP(D6,DB!A:K,11,0),"")</f>
        <v/>
      </c>
      <c r="C6" s="108"/>
      <c r="D6" s="106"/>
      <c r="E6" s="109"/>
      <c r="F6" s="110"/>
      <c r="G6" s="78">
        <f ca="1">IFERROR(NOW()-F6,"-")</f>
        <v>45948.039098726855</v>
      </c>
      <c r="H6" s="110"/>
      <c r="I6" s="106" t="str">
        <f>IFERROR(VLOOKUP(D6,DB!A:F,6,0),"")</f>
        <v/>
      </c>
      <c r="J6" s="105" t="str">
        <f>IFERROR(VLOOKUP(D6,DB!A:G,7,0),"")</f>
        <v/>
      </c>
      <c r="K6" s="111"/>
      <c r="L6" s="112" t="str">
        <f>IFERROR(VLOOKUP(D6,DB!A:I,9,0),"")</f>
        <v/>
      </c>
    </row>
    <row r="7" spans="1:16383" ht="31.5" customHeight="1">
      <c r="A7" s="107"/>
      <c r="B7" s="106" t="str">
        <f>IFERROR(VLOOKUP(D7,DB!A:K,11,0),"")</f>
        <v/>
      </c>
      <c r="C7" s="108"/>
      <c r="D7" s="106"/>
      <c r="E7" s="109"/>
      <c r="F7" s="110"/>
      <c r="G7" s="78">
        <f ca="1">IFERROR(NOW()-F7,"-")</f>
        <v>45948.039098726855</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45948.039098726855</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45948.039098726855</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45948.039098726855</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45948.039098726855</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45948.039098726855</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45948.039098726855</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45948.039098726855</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45948.039098726855</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45948.039098726855</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45948.039098726855</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45948.039098726855</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45948.039098726855</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45948.039098726855</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45948.039098726855</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45948.039098726855</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45948.039098726855</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45948.039098726855</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45948.039098726855</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45948.039098726855</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45948.039098726855</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45948.039098726855</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45948.039098726855</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45948.039098726855</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45948.039098726855</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45948.039098726855</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45948.039098726855</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45948.039098726855</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45948.039098726855</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45948.039098726855</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45948.039098726855</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45948.039098726855</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45948.039098726855</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45948.039098726855</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45948.039098726855</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45948.039098726855</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45948.039098726855</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45948.039098726855</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45948.039098726855</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45948.039098726855</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45948.039098726855</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45948.039098726855</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45948.039098726855</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45948.039098726855</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45948.039098726855</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45948.039098726855</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45948.039098726855</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45948.039098726855</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45948.039098726855</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45948.039098726855</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45948.039098726855</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45948.039098726855</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45948.039098726855</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45948.039098726855</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45948.039098726855</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45948.039098726855</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45948.039098726855</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45948.039098726855</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45948.039098726855</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45948.039098726855</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45948.039098726855</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45948.039098726855</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45948.039098726855</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45948.039098726855</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45948.039098726855</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45948.039098726855</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45948.039098726855</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45948.039098726855</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45948.039098726855</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45948.039098726855</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45948.039098726855</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45948.039098726855</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45948.039098726855</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45948.039098726855</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45948.039098726855</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45948.039098726855</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45948.039098726855</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45948.039098726855</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45948.039098726855</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45948.039098726855</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45948.039098726855</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45948.039098726855</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45948.039098726855</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45948.039098726855</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45948.039098726855</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45948.039098726855</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45948.039098726855</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45948.039098726855</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45948.039098726855</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45948.039098726855</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45948.039098726855</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45948.039098726855</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45948.039098726855</v>
      </c>
      <c r="H99" s="110"/>
      <c r="I99" s="106" t="str">
        <f>IFERROR(VLOOKUP(D99,DB!A:F,6,0),"")</f>
        <v/>
      </c>
      <c r="J99" s="105" t="str">
        <f>IFERROR(VLOOKUP(D99,DB!A:G,7,0),"")</f>
        <v/>
      </c>
      <c r="K99" s="111"/>
      <c r="L99" s="112" t="str">
        <f>IFERROR(VLOOKUP(D99,DB!A:I,9,0),"")</f>
        <v/>
      </c>
    </row>
  </sheetData>
  <dataValidations count="2">
    <dataValidation allowBlank="1" showInputMessage="1" showErrorMessage="1" sqref="E1" xr:uid="{380493DB-286A-4683-AF55-C78F04945A49}"/>
    <dataValidation type="list" allowBlank="1" showInputMessage="1" showErrorMessage="1" sqref="E3:E9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2025-10-17T21:58:41Z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