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621" documentId="13_ncr:1_{F6CB121F-512D-4AA6-A0C1-0FB36C537598}" xr6:coauthVersionLast="47" xr6:coauthVersionMax="47" xr10:uidLastSave="{AB053926-3F2A-4B0B-B042-4982A478D6D0}"/>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 i="1" l="1"/>
  <c r="B6" i="6"/>
  <c r="G6" i="6"/>
  <c r="I6" i="6"/>
  <c r="J6" i="6"/>
  <c r="L6" i="6"/>
  <c r="G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L7" i="6"/>
  <c r="L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J3" i="1"/>
  <c r="J4" i="1"/>
  <c r="J5" i="1"/>
  <c r="J6" i="1"/>
  <c r="J7" i="1"/>
  <c r="J8" i="1"/>
  <c r="J9" i="1"/>
  <c r="J10" i="1"/>
  <c r="J11" i="1"/>
  <c r="J12" i="1"/>
  <c r="J13" i="1"/>
  <c r="J14" i="1"/>
  <c r="J15" i="1"/>
  <c r="J16" i="1"/>
  <c r="J17" i="1"/>
  <c r="J18" i="1"/>
  <c r="J19"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<sst xmlns="http://schemas.openxmlformats.org/spreadsheetml/2006/main" count="178592" uniqueCount="39079">
  <si>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</si>
  <si>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</si>
  <si>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</si>
  <si>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</si>
  <si>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</si>
  <si>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</si>
  <si>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</si>
  <si>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</si>
  <si>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</si>
  <si>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</si>
  <si>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</si>
  <si>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</si>
  <si>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</si>
  <si>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</si>
  <si>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</si>
  <si>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</si>
  <si>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</si>
  <si>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</si>
  <si>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</si>
  <si>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</si>
  <si>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</si>
  <si>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</si>
  <si>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</si>
  <si>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</si>
  <si>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</si>
  <si>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</si>
  <si>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</si>
  <si>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</si>
  <si>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</si>
  <si>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</si>
  <si>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</si>
  <si>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</si>
  <si>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</si>
  <si>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</si>
  <si>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</si>
  <si>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</si>
  <si>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</si>
  <si>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</si>
  <si>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</si>
  <si>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</si>
  <si>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</si>
  <si>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</si>
  <si>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</si>
  <si>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</si>
  <si>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</si>
  <si>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</si>
  <si>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</si>
  <si>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</si>
  <si>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</si>
  <si>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</si>
  <si>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</si>
  <si>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</si>
  <si>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</si>
  <si>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</si>
  <si>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</si>
  <si>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</si>
  <si>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</si>
  <si>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</si>
  <si>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</si>
  <si>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</si>
  <si>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</si>
  <si>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</si>
  <si>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</si>
  <si>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</si>
  <si>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</si>
  <si>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</si>
  <si>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</si>
  <si>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</si>
  <si>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</si>
  <si>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</si>
  <si>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</si>
  <si>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</si>
  <si>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</si>
  <si>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</si>
  <si>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</si>
  <si>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</si>
  <si>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</si>
  <si>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</si>
  <si>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</si>
  <si>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</si>
  <si>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</si>
  <si>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</si>
  <si>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</si>
  <si>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</si>
  <si>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</si>
  <si>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</si>
  <si>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</si>
  <si>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</si>
  <si>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</si>
  <si>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</si>
  <si>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</si>
  <si>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</si>
  <si>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</si>
  <si>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</si>
  <si>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</si>
  <si>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</si>
  <si>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</si>
  <si>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</si>
  <si>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</si>
  <si>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</si>
  <si>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</si>
  <si>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</si>
  <si>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</si>
  <si>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</si>
  <si>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</si>
  <si>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</si>
  <si>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</si>
  <si>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</si>
  <si>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</si>
  <si>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</si>
  <si>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</si>
  <si>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</si>
  <si>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</si>
  <si>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</si>
  <si>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</si>
  <si>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</si>
  <si>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</si>
  <si>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</si>
  <si>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</si>
  <si>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</si>
  <si>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</si>
  <si>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</si>
  <si>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</si>
  <si>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</si>
  <si>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</si>
  <si>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</si>
  <si>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</si>
  <si>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</si>
  <si>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</si>
  <si>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</si>
  <si>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</si>
  <si>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</si>
  <si>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</si>
  <si>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</si>
  <si>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</si>
  <si>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</si>
  <si>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</si>
  <si>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</si>
  <si>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</si>
  <si>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</si>
  <si>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</si>
  <si>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</si>
  <si>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</si>
  <si>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</si>
  <si>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</si>
  <si>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</si>
  <si>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</si>
  <si>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</si>
  <si>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</si>
  <si>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</si>
  <si>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</si>
  <si>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</si>
  <si>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</si>
  <si>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</si>
  <si>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</si>
  <si>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</si>
  <si>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</si>
  <si>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</si>
  <si>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</si>
  <si>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</si>
  <si>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</si>
  <si>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</si>
  <si>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</si>
  <si>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</si>
  <si>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</si>
  <si>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</si>
  <si>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</si>
  <si>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</si>
  <si>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</si>
  <si>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</si>
  <si>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</si>
  <si>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</si>
  <si>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</si>
  <si>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</si>
  <si>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</si>
  <si>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</si>
  <si>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</si>
  <si>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</si>
  <si>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</si>
  <si>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</si>
  <si>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</si>
  <si>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</si>
  <si>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</si>
  <si>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</si>
  <si>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</si>
  <si>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</si>
  <si>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</si>
  <si>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</si>
  <si>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</si>
  <si>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</si>
  <si>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</si>
  <si>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</si>
  <si>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</si>
  <si>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</si>
  <si>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</si>
  <si>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</si>
  <si>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</si>
  <si>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</si>
  <si>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</si>
  <si>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</si>
  <si>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</si>
  <si>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</si>
  <si>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</si>
  <si>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</si>
  <si>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</si>
  <si>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</si>
  <si>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</si>
  <si>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</si>
  <si>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</si>
  <si>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</si>
  <si>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</si>
  <si>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</si>
  <si>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</si>
  <si>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</si>
  <si>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</si>
  <si>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</si>
  <si>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</si>
  <si>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</si>
  <si>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</si>
  <si>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</si>
  <si>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</si>
  <si>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</si>
  <si>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</si>
  <si>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</si>
  <si>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</si>
  <si>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</si>
  <si>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</si>
  <si>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</si>
  <si>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</si>
  <si>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</si>
  <si>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</si>
  <si>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</si>
  <si>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</si>
  <si>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</si>
  <si>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</si>
  <si>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</si>
  <si>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</si>
  <si>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</si>
  <si>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</si>
  <si>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</si>
  <si>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</si>
  <si>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</si>
  <si>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</si>
  <si>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</si>
  <si>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</si>
  <si>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</si>
  <si>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</si>
  <si>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</si>
  <si>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</si>
  <si>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</si>
  <si>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</si>
  <si>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</si>
  <si>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</si>
  <si>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</si>
  <si>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</si>
  <si>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</si>
  <si>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</si>
  <si>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</si>
  <si>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</si>
  <si>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</si>
  <si>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</si>
  <si>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</si>
  <si>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</si>
  <si>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</si>
  <si>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</si>
  <si>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</si>
  <si>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</si>
  <si>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</si>
  <si>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</si>
  <si>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</si>
  <si>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</si>
  <si>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</si>
  <si>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</si>
  <si>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</si>
  <si>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</si>
  <si>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</si>
  <si>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</si>
  <si>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</si>
  <si>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</si>
  <si>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</si>
  <si>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</si>
  <si>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</si>
  <si>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</si>
  <si>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</si>
  <si>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</si>
  <si>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</si>
  <si>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</si>
  <si>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</si>
  <si>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</si>
  <si>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</si>
  <si>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</si>
  <si>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</si>
  <si>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</si>
  <si>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</si>
  <si>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</si>
  <si>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</si>
  <si>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</si>
  <si>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</si>
  <si>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</si>
  <si>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</si>
  <si>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</si>
  <si>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</si>
  <si>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</si>
  <si>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</si>
  <si>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</si>
  <si>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</si>
  <si>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</si>
  <si>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</si>
  <si>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</si>
  <si>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</si>
  <si>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</si>
  <si>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</si>
  <si>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</si>
  <si>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</si>
  <si>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</si>
  <si>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</si>
  <si>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</si>
  <si>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</si>
  <si>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</si>
  <si>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</si>
  <si>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</si>
  <si>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</si>
  <si>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</si>
  <si>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</si>
  <si>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</si>
  <si>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</si>
  <si>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</si>
  <si>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</si>
  <si>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</si>
  <si>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</si>
  <si>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</si>
  <si>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</si>
  <si>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</si>
  <si>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</si>
  <si>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</si>
  <si>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</si>
  <si>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</si>
  <si>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</si>
  <si>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</si>
  <si>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</si>
  <si>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</si>
  <si>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</si>
  <si>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</si>
  <si>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</si>
  <si>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</si>
  <si>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</si>
  <si>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</si>
  <si>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</si>
  <si>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</si>
  <si>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</si>
  <si>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</si>
  <si>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</si>
  <si>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</si>
  <si>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</si>
  <si>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</si>
  <si>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</si>
  <si>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</si>
  <si>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</si>
  <si>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</si>
  <si>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</si>
  <si>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</si>
  <si>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</si>
  <si>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</si>
  <si>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</si>
  <si>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</si>
  <si>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</si>
  <si>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</si>
  <si>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</si>
  <si>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</si>
  <si>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</si>
  <si>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</si>
  <si>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</si>
  <si>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</si>
  <si>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</si>
  <si>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</si>
  <si>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</si>
  <si>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</si>
  <si>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</si>
  <si>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</si>
  <si>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</si>
  <si>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</si>
  <si>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</si>
  <si>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</si>
  <si>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</si>
  <si>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</si>
  <si>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</si>
  <si>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</si>
  <si>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</si>
  <si>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</si>
  <si>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</si>
  <si>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</si>
  <si>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</si>
  <si>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</si>
  <si>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</si>
  <si>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</si>
  <si>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</si>
  <si>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</si>
  <si>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</si>
  <si>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</si>
  <si>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</si>
  <si>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</si>
  <si>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</si>
  <si>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</si>
  <si>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</si>
  <si>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</si>
  <si>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</si>
  <si>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</si>
  <si>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</si>
  <si>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</si>
  <si>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</si>
  <si>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</si>
  <si>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</si>
  <si>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</si>
  <si>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</si>
  <si>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</si>
  <si>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</si>
  <si>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</si>
  <si>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</si>
  <si>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</si>
  <si>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</si>
  <si>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</si>
  <si>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</si>
  <si>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</si>
  <si>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</si>
  <si>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</si>
  <si>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</si>
  <si>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</si>
  <si>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</si>
  <si>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</si>
  <si>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</si>
  <si>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</si>
  <si>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</si>
  <si>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</si>
  <si>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</si>
  <si>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</si>
  <si>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</si>
  <si>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</si>
  <si>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</si>
  <si>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</si>
  <si>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</si>
  <si>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</si>
  <si>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</si>
  <si>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</si>
  <si>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</si>
  <si>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</si>
  <si>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</si>
  <si>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</si>
  <si>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</si>
  <si>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</si>
  <si>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</si>
  <si>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</si>
  <si>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</si>
  <si>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</si>
  <si>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</si>
  <si>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</si>
  <si>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</si>
  <si>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</si>
  <si>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</si>
  <si>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</si>
  <si>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</si>
  <si>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</si>
  <si>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</si>
  <si>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</si>
  <si>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</si>
  <si>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</si>
  <si>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</si>
  <si>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</si>
  <si>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</si>
  <si>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</si>
  <si>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</si>
  <si>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</si>
  <si>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</si>
  <si>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</si>
  <si>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</si>
  <si>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</si>
  <si>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</si>
  <si>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</si>
  <si>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</si>
  <si>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</si>
  <si>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</si>
  <si>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</si>
  <si>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</si>
  <si>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</si>
  <si>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</si>
  <si>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</si>
  <si>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</si>
  <si>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</si>
  <si>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</si>
  <si>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</si>
  <si>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</si>
  <si>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</si>
  <si>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</si>
  <si>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</si>
  <si>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</si>
  <si>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</si>
  <si>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</si>
  <si>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</si>
  <si>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</si>
  <si>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</si>
  <si>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</si>
  <si>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</si>
  <si>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</si>
  <si>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</si>
  <si>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</si>
  <si>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</si>
  <si>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</si>
  <si>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</si>
  <si>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</si>
  <si>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</si>
  <si>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</si>
  <si>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</si>
  <si>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</si>
  <si>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</si>
  <si>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</si>
  <si>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</si>
  <si>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</si>
  <si>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</si>
  <si>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</si>
  <si>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</si>
  <si>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</si>
  <si>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</si>
  <si>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</si>
  <si>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</si>
  <si>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</si>
  <si>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</si>
  <si>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</si>
  <si>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</si>
  <si>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</si>
  <si>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</si>
  <si>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</si>
  <si>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</si>
  <si>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</si>
  <si>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</si>
  <si>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</si>
  <si>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</si>
  <si>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</si>
  <si>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</si>
  <si>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</si>
  <si>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</si>
  <si>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</si>
  <si>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</si>
  <si>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</si>
  <si>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</si>
  <si>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</si>
  <si>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</si>
  <si>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</si>
  <si>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</si>
  <si>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</si>
  <si>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</si>
  <si>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</si>
  <si>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</si>
  <si>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</si>
  <si>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</si>
  <si>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</si>
  <si>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</si>
  <si>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</si>
  <si>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</si>
  <si>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</si>
  <si>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</si>
  <si>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</si>
  <si>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</si>
  <si>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</si>
  <si>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</si>
  <si>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</si>
  <si>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</si>
  <si>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</si>
  <si>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</si>
  <si>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</si>
  <si>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</si>
  <si>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</si>
  <si>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</si>
  <si>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</si>
  <si>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</si>
  <si>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</si>
  <si>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</si>
  <si>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</si>
  <si>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</si>
  <si>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</si>
  <si>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</si>
  <si>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</si>
  <si>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</si>
  <si>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</si>
  <si>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</si>
  <si>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</si>
  <si>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</si>
  <si>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</si>
  <si>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</si>
  <si>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</si>
  <si>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</si>
  <si>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</si>
  <si>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</si>
  <si>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</si>
  <si>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</si>
  <si>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</si>
  <si>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</si>
  <si>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</si>
  <si>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</si>
  <si>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</si>
  <si>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</si>
  <si>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</si>
  <si>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</si>
  <si>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</si>
  <si>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</si>
  <si>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</si>
  <si>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</si>
  <si>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</si>
  <si>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</si>
  <si>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</si>
  <si>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</si>
  <si>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</si>
  <si>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</si>
  <si>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</si>
  <si>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</si>
  <si>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</si>
  <si>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</si>
  <si>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</si>
  <si>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</si>
  <si>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</si>
  <si>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</si>
  <si>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</si>
  <si>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</si>
  <si>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</si>
  <si>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</si>
  <si>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</si>
  <si>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</si>
  <si>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</si>
  <si>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</si>
  <si>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</si>
  <si>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</si>
  <si>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</si>
  <si>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</si>
  <si>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</si>
  <si>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</si>
  <si>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</si>
  <si>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</si>
  <si>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</si>
  <si>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</si>
  <si>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</si>
  <si>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</si>
  <si>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</si>
  <si>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</si>
  <si>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</si>
  <si>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</si>
  <si>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</si>
  <si>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</si>
  <si>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</si>
  <si>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</si>
  <si>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</si>
  <si>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</si>
  <si>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</si>
  <si>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</si>
  <si>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</si>
  <si>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</si>
  <si>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</si>
  <si>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</si>
  <si>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</si>
  <si>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</si>
  <si>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</si>
  <si>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</si>
  <si>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</si>
  <si>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</si>
  <si>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</si>
  <si>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</si>
  <si>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</si>
  <si>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</si>
  <si>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</si>
  <si>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</si>
  <si>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</si>
  <si>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</si>
  <si>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</si>
  <si>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</si>
  <si>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</si>
  <si>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</si>
  <si>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</si>
  <si>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</si>
  <si>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</si>
  <si>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</si>
  <si>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</si>
  <si>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</si>
  <si>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</si>
  <si>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</si>
  <si>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</si>
  <si>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</si>
  <si>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</si>
  <si>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</si>
  <si>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</si>
  <si>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</si>
  <si>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</si>
  <si>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</si>
  <si>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</si>
  <si>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</si>
  <si>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</si>
  <si>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</si>
  <si>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</si>
  <si>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</si>
  <si>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</si>
  <si>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</si>
  <si>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</si>
  <si>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</si>
  <si>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</si>
  <si>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</si>
  <si>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</si>
  <si>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</si>
  <si>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</si>
  <si>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</si>
  <si>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</si>
  <si>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</si>
  <si>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</si>
  <si>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</si>
  <si>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</si>
  <si>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</si>
  <si>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</si>
  <si>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</si>
  <si>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</si>
  <si>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</si>
  <si>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</si>
  <si>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</si>
  <si>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</si>
  <si>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</si>
  <si>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</si>
  <si>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</si>
  <si>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</si>
  <si>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</si>
  <si>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</si>
  <si>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</si>
  <si>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</si>
  <si>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</si>
  <si>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</si>
  <si>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</si>
  <si>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</si>
  <si>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</si>
  <si>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</si>
  <si>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</si>
  <si>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</si>
  <si>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</si>
  <si>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</si>
  <si>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</si>
  <si>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</si>
  <si>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</si>
  <si>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</si>
  <si>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</si>
  <si>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</si>
  <si>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</si>
  <si>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</si>
  <si>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</si>
  <si>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</si>
  <si>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</si>
  <si>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</si>
  <si>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</si>
  <si>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</si>
  <si>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</si>
  <si>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</si>
  <si>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</si>
  <si>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</si>
  <si>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</si>
  <si>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</si>
  <si>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</si>
  <si>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</si>
  <si>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</si>
  <si>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</si>
  <si>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</si>
  <si>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</si>
  <si>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</si>
  <si>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</si>
  <si>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</si>
  <si>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</si>
  <si>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</si>
  <si>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</si>
  <si>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</si>
  <si>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</si>
  <si>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</si>
  <si>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</si>
  <si>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</si>
  <si>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</si>
  <si>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</si>
  <si>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</si>
  <si>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</si>
  <si>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</si>
  <si>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</si>
  <si>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</si>
  <si>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</si>
  <si>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</si>
  <si>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</si>
  <si>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</si>
  <si>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</si>
  <si>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</si>
  <si>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</si>
  <si>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</si>
  <si>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</si>
  <si>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</si>
  <si>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</si>
  <si>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</si>
  <si>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</si>
  <si>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</si>
  <si>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</si>
  <si>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</si>
  <si>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</si>
  <si>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</si>
  <si>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</si>
  <si>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</si>
  <si>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</si>
  <si>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</si>
  <si>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</si>
  <si>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</si>
  <si>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</si>
  <si>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</si>
  <si>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</si>
  <si>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</si>
  <si>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</si>
  <si>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</si>
  <si>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</si>
  <si>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</si>
  <si>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</si>
  <si>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</si>
  <si>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</si>
  <si>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</si>
  <si>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</si>
  <si>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</si>
  <si>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</si>
  <si>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</si>
  <si>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</si>
  <si>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</si>
  <si>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</si>
  <si>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</si>
  <si>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</si>
  <si>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</si>
  <si>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</si>
  <si>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</si>
  <si>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</si>
  <si>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</si>
  <si>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</si>
  <si>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</si>
  <si>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</si>
  <si>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</si>
  <si>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</si>
  <si>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</si>
  <si>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</si>
  <si>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</si>
  <si>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</si>
  <si>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</si>
  <si>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</si>
  <si>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</si>
  <si>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</si>
  <si>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</si>
  <si>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</si>
  <si>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</si>
  <si>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</si>
  <si>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</si>
  <si>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</si>
  <si>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</si>
  <si>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</si>
  <si>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</si>
  <si>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</si>
  <si>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</si>
  <si>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</si>
  <si>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</si>
  <si>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</si>
  <si>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</si>
  <si>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</si>
  <si>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</si>
  <si>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</si>
  <si>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</si>
  <si>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</si>
  <si>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</si>
  <si>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</si>
  <si>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</si>
  <si>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</si>
  <si>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</si>
  <si>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</si>
  <si>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</si>
  <si>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</si>
  <si>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</si>
  <si>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</si>
  <si>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</si>
  <si>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</si>
  <si>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</si>
  <si>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</si>
  <si>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</si>
  <si>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</si>
  <si>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</si>
  <si>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</si>
  <si>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</si>
  <si>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</si>
  <si>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</si>
  <si>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</si>
  <si>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</si>
  <si>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</si>
  <si>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</si>
  <si>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</si>
  <si>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</si>
  <si>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</si>
  <si>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</si>
  <si>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</si>
  <si>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</si>
  <si>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</si>
  <si>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</si>
  <si>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</si>
  <si>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</si>
  <si>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</si>
  <si>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</si>
  <si>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</si>
  <si>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</si>
  <si>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</si>
  <si>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</si>
  <si>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</si>
  <si>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</si>
  <si>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</si>
  <si>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</si>
  <si>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</si>
  <si>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</si>
  <si>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</si>
  <si>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</si>
  <si>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</si>
  <si>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</si>
  <si>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</si>
  <si>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</si>
  <si>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</si>
  <si>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</si>
  <si>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</si>
  <si>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</si>
  <si>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</si>
  <si>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</si>
  <si>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</si>
  <si>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</si>
  <si>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</si>
  <si>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</si>
  <si>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</si>
  <si>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</si>
  <si>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</si>
  <si>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</si>
  <si>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</si>
  <si>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</si>
  <si>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</si>
  <si>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</si>
  <si>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</si>
  <si>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</si>
  <si>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</si>
  <si>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</si>
  <si>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</si>
  <si>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</si>
  <si>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</si>
  <si>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</si>
  <si>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</si>
  <si>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</si>
  <si>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</si>
  <si>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</si>
  <si>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</si>
  <si>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</si>
  <si>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</si>
  <si>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</si>
  <si>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</si>
  <si>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</si>
  <si>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</si>
  <si>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</si>
  <si>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</si>
  <si>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</si>
  <si>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</si>
  <si>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</si>
  <si>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</si>
  <si>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</si>
  <si>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</si>
  <si>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</si>
  <si>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</si>
  <si>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</si>
  <si>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</si>
  <si>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</si>
  <si>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</si>
  <si>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</si>
  <si>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</si>
  <si>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</si>
  <si>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</si>
  <si>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</si>
  <si>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</si>
  <si>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</si>
  <si>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</si>
  <si>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</si>
  <si>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</si>
  <si>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</si>
  <si>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</si>
  <si>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</si>
  <si>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</si>
  <si>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</si>
  <si>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</si>
  <si>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</si>
  <si>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</si>
  <si>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</si>
  <si>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</si>
  <si>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</si>
  <si>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</si>
  <si>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</si>
  <si>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</si>
  <si>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</si>
  <si>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</si>
  <si>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</si>
  <si>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</si>
  <si>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</si>
  <si>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</si>
  <si>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</si>
  <si>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</si>
  <si>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</si>
  <si>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</si>
  <si>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</si>
  <si>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</si>
  <si>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</si>
  <si>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</si>
  <si>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</si>
  <si>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</si>
  <si>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</si>
  <si>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</si>
  <si>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</si>
  <si>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</si>
  <si>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</si>
  <si>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</si>
  <si>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</si>
  <si>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</si>
  <si>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</si>
  <si>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</si>
  <si>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</si>
  <si>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</si>
  <si>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</si>
  <si>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</si>
  <si>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</si>
  <si>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</si>
  <si>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</si>
  <si>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</si>
  <si>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</si>
  <si>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</si>
  <si>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</si>
  <si>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</si>
  <si>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</si>
  <si>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</si>
  <si>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</si>
  <si>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</si>
  <si>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</si>
  <si>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</si>
  <si>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</si>
  <si>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</si>
  <si>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</si>
  <si>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</si>
  <si>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</si>
  <si>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</si>
  <si>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</si>
  <si>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</si>
  <si>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</si>
  <si>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</si>
  <si>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</si>
  <si>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</si>
  <si>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</si>
  <si>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</si>
  <si>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</si>
  <si>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</si>
  <si>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</si>
  <si>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</si>
  <si>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</si>
  <si>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</si>
  <si>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</si>
  <si>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</si>
  <si>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</si>
  <si>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</si>
  <si>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</si>
  <si>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</si>
  <si>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</si>
  <si>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</si>
  <si>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</si>
  <si>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</si>
  <si>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</si>
  <si>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</si>
  <si>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</si>
  <si>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</si>
  <si>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</si>
  <si>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</si>
  <si>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</si>
  <si>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</si>
  <si>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</si>
  <si>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</si>
  <si>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</si>
  <si>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</si>
  <si>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</si>
  <si>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</si>
  <si>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</si>
  <si>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</si>
  <si>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</si>
  <si>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</si>
  <si>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</si>
  <si>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</si>
  <si>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</si>
  <si>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</si>
  <si>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</si>
  <si>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</si>
  <si>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</si>
  <si>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</si>
  <si>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</si>
  <si>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</si>
  <si>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</si>
  <si>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</si>
  <si>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</si>
  <si>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</si>
  <si>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</si>
  <si>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</si>
  <si>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</si>
  <si>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</si>
  <si>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</si>
  <si>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</si>
  <si>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</si>
  <si>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</si>
  <si>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</si>
  <si>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</si>
  <si>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</si>
  <si>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</si>
  <si>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</si>
  <si>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</si>
  <si>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</si>
  <si>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</si>
  <si>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</si>
  <si>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</si>
  <si>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</si>
  <si>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</si>
  <si>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</si>
  <si>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</si>
  <si>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</si>
  <si>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</si>
  <si>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</si>
  <si>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</si>
  <si>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</si>
  <si>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</si>
  <si>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</si>
  <si>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</si>
  <si>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</si>
  <si>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</si>
  <si>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</si>
  <si>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</si>
  <si>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</si>
  <si>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</si>
  <si>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</si>
  <si>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</si>
  <si>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</si>
  <si>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</si>
  <si>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</si>
  <si>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</si>
  <si>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</si>
  <si>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</si>
  <si>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</si>
  <si>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</si>
  <si>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</si>
  <si>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</si>
  <si>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</si>
  <si>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</si>
  <si>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</si>
  <si>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</si>
  <si>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</si>
  <si>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</si>
  <si>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</si>
  <si>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</si>
  <si>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</si>
  <si>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</si>
  <si>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</si>
  <si>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</si>
  <si>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</si>
  <si>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</si>
  <si>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</si>
  <si>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</si>
  <si>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</si>
  <si>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</si>
  <si>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</si>
  <si>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</si>
  <si>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</si>
  <si>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</si>
  <si>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</si>
  <si>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</si>
  <si>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</si>
  <si>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</si>
  <si>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</si>
  <si>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</si>
  <si>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</si>
  <si>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</si>
  <si>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</si>
  <si>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</si>
  <si>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</si>
  <si>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</si>
  <si>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</si>
  <si>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</si>
  <si>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</si>
  <si>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</si>
  <si>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</si>
  <si>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</si>
  <si>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</si>
  <si>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</si>
  <si>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</si>
  <si>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</si>
  <si>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</si>
  <si>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</si>
  <si>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</si>
  <si>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</si>
  <si>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</si>
  <si>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</si>
  <si>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</si>
  <si>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</si>
  <si>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</si>
  <si>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</si>
  <si>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</si>
  <si>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</si>
  <si>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</si>
  <si>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</si>
  <si>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</si>
  <si>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</si>
  <si>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</si>
  <si>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</si>
  <si>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</si>
  <si>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</si>
  <si>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</si>
  <si>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</si>
  <si>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</si>
  <si>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</si>
  <si>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</si>
  <si>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</si>
  <si>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</si>
  <si>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</si>
  <si>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</si>
  <si>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</si>
  <si>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</si>
  <si>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</si>
  <si>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</si>
  <si>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</si>
  <si>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</si>
  <si>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</si>
  <si>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</si>
  <si>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</si>
  <si>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</si>
  <si>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</si>
  <si>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</si>
  <si>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</si>
  <si>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</si>
  <si>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</si>
  <si>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</si>
  <si>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</si>
  <si>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</si>
  <si>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</si>
  <si>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</si>
  <si>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</si>
  <si>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</si>
  <si>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</si>
  <si>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</si>
  <si>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</si>
  <si>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</si>
  <si>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</si>
  <si>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</si>
  <si>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</si>
  <si>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</si>
  <si>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</si>
  <si>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</si>
  <si>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</si>
  <si>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</si>
  <si>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</si>
  <si>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</si>
  <si>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</si>
  <si>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</si>
  <si>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</si>
  <si>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</si>
  <si>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</si>
  <si>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</si>
  <si>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</si>
  <si>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</si>
  <si>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</si>
  <si>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</si>
  <si>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</si>
  <si>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</si>
  <si>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</si>
  <si>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</si>
  <si>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</si>
  <si>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</si>
  <si>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</si>
  <si>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</si>
  <si>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</si>
  <si>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</si>
  <si>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</si>
  <si>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</si>
  <si>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</si>
  <si>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</si>
  <si>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</si>
  <si>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</si>
  <si>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</si>
  <si>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</si>
  <si>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</si>
  <si>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</si>
  <si>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</si>
  <si>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</si>
  <si>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</si>
  <si>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</si>
  <si>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</si>
  <si>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</si>
  <si>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</si>
  <si>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</si>
  <si>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</si>
  <si>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</si>
  <si>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</si>
  <si>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</si>
  <si>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</si>
  <si>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</si>
  <si>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</si>
  <si>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</si>
  <si>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</si>
  <si>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</si>
  <si>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</si>
  <si>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</si>
  <si>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</si>
  <si>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</si>
  <si>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</si>
  <si>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</si>
  <si>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</si>
  <si>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</si>
  <si>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</si>
  <si>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</si>
  <si>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</si>
  <si>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</si>
  <si>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</si>
  <si>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</si>
  <si>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</si>
  <si>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</si>
  <si>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</si>
  <si>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</si>
  <si>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</si>
  <si>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</si>
  <si>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</si>
  <si>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</si>
  <si>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</si>
  <si>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</si>
  <si>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</si>
  <si>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</si>
  <si>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</si>
  <si>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</si>
  <si>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</si>
  <si>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</si>
  <si>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</si>
  <si>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</si>
  <si>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</si>
  <si>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</si>
  <si>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</si>
  <si>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</si>
  <si>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</si>
  <si>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</si>
  <si>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</si>
  <si>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</si>
  <si>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</si>
  <si>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</si>
  <si>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</si>
  <si>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</si>
  <si>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</si>
  <si>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</si>
  <si>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</si>
  <si>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</si>
  <si>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</si>
  <si>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</si>
  <si>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</si>
  <si>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</si>
  <si>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</si>
  <si>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</si>
  <si>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</si>
  <si>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</si>
  <si>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</si>
  <si>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</si>
  <si>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</si>
  <si>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</si>
  <si>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</si>
  <si>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</si>
  <si>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</si>
  <si>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</si>
  <si>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</si>
  <si>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</si>
  <si>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</si>
  <si>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</si>
  <si>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</si>
  <si>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</si>
  <si>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</si>
  <si>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</si>
  <si>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</si>
  <si>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</si>
  <si>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</si>
  <si>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</si>
  <si>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</si>
  <si>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</si>
  <si>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</si>
  <si>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</si>
  <si>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</si>
  <si>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</si>
  <si>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</si>
  <si>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</si>
  <si>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</si>
  <si>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</si>
  <si>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</si>
  <si>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</si>
  <si>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</si>
  <si>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</si>
  <si>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</si>
  <si>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</si>
  <si>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</si>
  <si>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</si>
  <si>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</si>
  <si>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</si>
  <si>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</si>
  <si>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</si>
  <si>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</si>
  <si>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</si>
  <si>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</si>
  <si>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</si>
  <si>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</si>
  <si>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</si>
  <si>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</si>
  <si>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</si>
  <si>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</si>
  <si>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</si>
  <si>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</si>
  <si>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</si>
  <si>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</si>
  <si>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</si>
  <si>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</si>
  <si>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</si>
  <si>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</si>
  <si>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</si>
  <si>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</si>
  <si>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</si>
  <si>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</si>
  <si>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</si>
  <si>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</si>
  <si>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</si>
  <si>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</si>
  <si>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</si>
  <si>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</si>
  <si>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</si>
  <si>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</si>
  <si>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</si>
  <si>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</si>
  <si>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</si>
  <si>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</si>
  <si>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</si>
  <si>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</si>
  <si>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</si>
  <si>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</si>
  <si>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</si>
  <si>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</si>
  <si>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</si>
  <si>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</si>
  <si>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</si>
  <si>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</si>
  <si>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</si>
  <si>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</si>
  <si>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</si>
  <si>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</si>
  <si>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</si>
  <si>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</si>
  <si>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</si>
  <si>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</si>
  <si>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</si>
  <si>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</si>
  <si>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</si>
  <si>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</si>
  <si>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</si>
  <si>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</si>
  <si>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</si>
  <si>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</si>
  <si>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</si>
  <si>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</si>
  <si>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</si>
  <si>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</si>
  <si>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</si>
  <si>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</si>
  <si>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</si>
  <si>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</si>
  <si>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</si>
  <si>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</si>
  <si>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</si>
  <si>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</si>
  <si>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</si>
  <si>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</si>
  <si>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</si>
  <si>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</si>
  <si>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</si>
  <si>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</si>
  <si>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</si>
  <si>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</si>
  <si>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</si>
  <si>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</si>
  <si>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</si>
  <si>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</si>
  <si>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</si>
  <si>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</si>
  <si>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</si>
  <si>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</si>
  <si>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</si>
  <si>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</si>
  <si>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</si>
  <si>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</si>
  <si>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</si>
  <si>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</si>
  <si>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</si>
  <si>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</si>
  <si>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</si>
  <si>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</si>
  <si>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</si>
  <si>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</si>
  <si>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</si>
  <si>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</si>
  <si>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</si>
  <si>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</si>
  <si>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</si>
  <si>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</si>
  <si>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</si>
  <si>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</si>
  <si>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</si>
  <si>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</si>
  <si>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</si>
  <si>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</si>
  <si>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</si>
  <si>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</si>
  <si>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</si>
  <si>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</si>
  <si>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</si>
  <si>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</si>
  <si>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</si>
  <si>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</si>
  <si>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</si>
  <si>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</si>
  <si>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</si>
  <si>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</si>
  <si>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</si>
  <si>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</si>
  <si>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</si>
  <si>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</si>
  <si>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</si>
  <si>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</si>
  <si>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</si>
  <si>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</si>
  <si>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</si>
  <si>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</si>
  <si>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</si>
  <si>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</si>
  <si>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</si>
  <si>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</si>
  <si>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</si>
  <si>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</si>
  <si>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</si>
  <si>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</si>
  <si>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</si>
  <si>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</si>
  <si>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</si>
  <si>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</si>
  <si>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</si>
  <si>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</si>
  <si>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</si>
  <si>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</si>
  <si>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</si>
  <si>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</si>
  <si>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</si>
  <si>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</si>
  <si>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</si>
  <si>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</si>
  <si>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</si>
  <si>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</si>
  <si>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</si>
  <si>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</si>
  <si>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</si>
  <si>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</si>
  <si>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</si>
  <si>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</si>
  <si>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</si>
  <si>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</si>
  <si>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</si>
  <si>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</si>
  <si>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</si>
  <si>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</si>
  <si>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</si>
  <si>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</si>
  <si>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</si>
  <si>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</si>
  <si>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</si>
  <si>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</si>
  <si>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</si>
  <si>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</si>
  <si>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</si>
  <si>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</si>
  <si>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</si>
  <si>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</si>
  <si>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</si>
  <si>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</si>
  <si>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</si>
  <si>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</si>
  <si>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</si>
  <si>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</si>
  <si>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</si>
  <si>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</si>
  <si>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</si>
  <si>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</si>
  <si>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</si>
  <si>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</si>
  <si>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</si>
  <si>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</si>
  <si>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</si>
  <si>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</si>
  <si>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</si>
  <si>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</si>
  <si>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</si>
  <si>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</si>
  <si>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</si>
  <si>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</si>
  <si>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</si>
  <si>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</si>
  <si>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</si>
  <si>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</si>
  <si>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</si>
  <si>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</si>
  <si>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</si>
  <si>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</si>
  <si>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</si>
  <si>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</si>
  <si>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</si>
  <si>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</si>
  <si>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</si>
  <si>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</si>
  <si>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</si>
  <si>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</si>
  <si>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</si>
  <si>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</si>
  <si>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</si>
  <si>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</si>
  <si>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</si>
  <si>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</si>
  <si>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</si>
  <si>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</si>
  <si>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</si>
  <si>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</si>
  <si>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</si>
  <si>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</si>
  <si>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</si>
  <si>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</si>
  <si>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</si>
  <si>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</si>
  <si>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</si>
  <si>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</si>
  <si>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</si>
  <si>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</si>
  <si>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</si>
  <si>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</si>
  <si>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</si>
  <si>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</si>
  <si>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</si>
  <si>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</si>
  <si>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</si>
  <si>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</si>
  <si>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</si>
  <si>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</si>
  <si>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</si>
  <si>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</si>
  <si>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</si>
  <si>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</si>
  <si>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</si>
  <si>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</si>
  <si>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</si>
  <si>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</si>
  <si>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</si>
  <si>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</si>
  <si>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</si>
  <si>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</si>
  <si>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</si>
  <si>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</si>
  <si>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</si>
  <si>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</si>
  <si>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</si>
  <si>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</si>
  <si>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</si>
  <si>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</si>
  <si>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</si>
  <si>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</si>
  <si>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</si>
  <si>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</si>
  <si>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</si>
  <si>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</si>
  <si>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</si>
  <si>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</si>
  <si>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</si>
  <si>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</si>
  <si>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</si>
  <si>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</si>
  <si>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</si>
  <si>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</si>
  <si>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</si>
  <si>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</si>
  <si>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</si>
  <si>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</si>
  <si>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</si>
  <si>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</si>
  <si>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</si>
  <si>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</si>
  <si>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</si>
  <si>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</si>
  <si>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</si>
  <si>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</si>
  <si>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</si>
  <si>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</si>
  <si>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</si>
  <si>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</si>
  <si>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</si>
  <si>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</si>
  <si>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</si>
  <si>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</si>
  <si>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</si>
  <si>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</si>
  <si>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</si>
  <si>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</si>
  <si>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</si>
  <si>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</si>
  <si>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</si>
  <si>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</si>
  <si>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</si>
  <si>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</si>
  <si>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</si>
  <si>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</si>
  <si>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</si>
  <si>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</si>
  <si>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</si>
  <si>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</si>
  <si>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</si>
  <si>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</si>
  <si>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</si>
  <si>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</si>
  <si>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</si>
  <si>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</si>
  <si>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</si>
  <si>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</si>
  <si>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</si>
  <si>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</si>
  <si>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</si>
  <si>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</si>
  <si>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</si>
  <si>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</si>
  <si>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</si>
  <si>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</si>
  <si>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</si>
  <si>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</si>
  <si>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</si>
  <si>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</si>
  <si>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</si>
  <si>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</si>
  <si>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</si>
  <si>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</si>
  <si>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</si>
  <si>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</si>
  <si>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</si>
  <si>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</si>
  <si>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</si>
  <si>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</si>
  <si>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</si>
  <si>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</si>
  <si>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</si>
  <si>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</si>
  <si>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</si>
  <si>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</si>
  <si>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</si>
  <si>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</si>
  <si>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</si>
  <si>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</si>
  <si>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</si>
  <si>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</si>
  <si>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</si>
  <si>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</si>
  <si>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</si>
  <si>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</si>
  <si>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</si>
  <si>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</si>
  <si>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</si>
  <si>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</si>
  <si>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</si>
  <si>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</si>
  <si>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</si>
  <si>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</si>
  <si>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</si>
  <si>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</si>
  <si>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</si>
  <si>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</si>
  <si>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</si>
  <si>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</si>
  <si>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</si>
  <si>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</si>
  <si>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</si>
  <si>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</si>
  <si>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</si>
  <si>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</si>
  <si>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</si>
  <si>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</si>
  <si>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</si>
  <si>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</si>
  <si>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</si>
  <si>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</si>
  <si>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</si>
  <si>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</si>
  <si>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</si>
  <si>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</si>
  <si>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</si>
  <si>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</si>
  <si>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</si>
  <si>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</si>
  <si>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</si>
  <si>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</si>
  <si>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</si>
  <si>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</si>
  <si>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</si>
  <si>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</si>
  <si>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</si>
  <si>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</si>
  <si>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</si>
  <si>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</si>
  <si>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</si>
  <si>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</si>
  <si>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</si>
  <si>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</si>
  <si>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</si>
  <si>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</si>
  <si>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</si>
  <si>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</si>
  <si>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</si>
  <si>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</si>
  <si>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</si>
  <si>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</si>
  <si>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</si>
  <si>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</si>
  <si>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</si>
  <si>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</si>
  <si>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</si>
  <si>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</si>
  <si>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</si>
  <si>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</si>
  <si>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</si>
  <si>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</si>
  <si>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</si>
  <si>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</si>
  <si>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</si>
  <si>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</si>
  <si>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</si>
  <si>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</si>
  <si>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</si>
  <si>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</si>
  <si>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</si>
  <si>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</si>
  <si>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</si>
  <si>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</si>
  <si>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</si>
  <si>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</si>
  <si>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</si>
  <si>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</si>
  <si>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</si>
  <si>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</si>
  <si>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</si>
  <si>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</si>
  <si>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</si>
  <si>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</si>
  <si>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</si>
  <si>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</si>
  <si>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</si>
  <si>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</si>
  <si>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</si>
  <si>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</si>
  <si>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</si>
  <si>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</si>
  <si>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</si>
  <si>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</si>
  <si>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</si>
  <si>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</si>
  <si>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</si>
  <si>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</si>
  <si>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</si>
  <si>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</si>
  <si>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</si>
  <si>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</si>
  <si>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</si>
  <si>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</si>
  <si>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</si>
  <si>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</si>
  <si>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</si>
  <si>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</si>
  <si>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</si>
  <si>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</si>
  <si>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</si>
  <si>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</si>
  <si>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</si>
  <si>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</si>
  <si>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</si>
  <si>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</si>
  <si>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</si>
  <si>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</si>
  <si>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</si>
  <si>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</si>
  <si>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</si>
  <si>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</si>
  <si>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</si>
  <si>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</si>
  <si>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</si>
  <si>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</si>
  <si>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</si>
  <si>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</si>
  <si>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</si>
  <si>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</si>
  <si>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</si>
  <si>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</si>
  <si>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</si>
  <si>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</si>
  <si>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</si>
  <si>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</si>
  <si>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</si>
  <si>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</si>
  <si>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</si>
  <si>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</si>
  <si>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</si>
  <si>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</si>
  <si>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</si>
  <si>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</si>
  <si>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</si>
  <si>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</si>
  <si>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</si>
  <si>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</si>
  <si>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</si>
  <si>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</si>
  <si>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</si>
  <si>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</si>
  <si>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</si>
  <si>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</si>
  <si>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</si>
  <si>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</si>
  <si>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</si>
  <si>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</si>
  <si>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</si>
  <si>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</si>
  <si>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</si>
  <si>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</si>
  <si>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</si>
  <si>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</si>
  <si>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</si>
  <si>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</si>
  <si>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</si>
  <si>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</si>
  <si>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</si>
  <si>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</si>
  <si>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</si>
  <si>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</si>
  <si>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</si>
  <si>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</si>
  <si>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</si>
  <si>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</si>
  <si>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</si>
  <si>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</si>
  <si>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</si>
  <si>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</si>
  <si>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</si>
  <si>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</si>
  <si>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</si>
  <si>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</si>
  <si>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</si>
  <si>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</si>
  <si>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</si>
  <si>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</si>
  <si>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</si>
  <si>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</si>
  <si>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</si>
  <si>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</si>
  <si>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</si>
  <si>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</si>
  <si>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</si>
  <si>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</si>
  <si>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</si>
  <si>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</si>
  <si>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</si>
  <si>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</si>
  <si>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</si>
  <si>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</si>
  <si>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</si>
  <si>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</si>
  <si>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</si>
  <si>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</si>
  <si>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</si>
  <si>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</si>
  <si>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</si>
  <si>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</si>
  <si>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</si>
  <si>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</si>
  <si>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</si>
  <si>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</si>
  <si>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</si>
  <si>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</si>
  <si>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</si>
  <si>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</si>
  <si>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</si>
  <si>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</si>
  <si>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</si>
  <si>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</si>
  <si>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</si>
  <si>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</si>
  <si>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</si>
  <si>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</si>
  <si>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</si>
  <si>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</si>
  <si>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</si>
  <si>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</si>
  <si>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</si>
  <si>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</si>
  <si>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</si>
  <si>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</si>
  <si>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</si>
  <si>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</si>
  <si>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</si>
  <si>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</si>
  <si>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</si>
  <si>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</si>
  <si>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</si>
  <si>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</si>
  <si>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</si>
  <si>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</si>
  <si>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</si>
  <si>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</si>
  <si>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</si>
  <si>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</si>
  <si>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</si>
  <si>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</si>
  <si>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</si>
  <si>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</si>
  <si>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</si>
  <si>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</si>
  <si>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</si>
  <si>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</si>
  <si>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</si>
  <si>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</si>
  <si>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</si>
  <si>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</si>
  <si>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</si>
  <si>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</si>
  <si>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</si>
  <si>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</si>
  <si>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</si>
  <si>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</si>
  <si>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</si>
  <si>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</si>
  <si>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</si>
  <si>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</si>
  <si>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</si>
  <si>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</si>
  <si>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</si>
  <si>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</si>
  <si>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</si>
  <si>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</si>
  <si>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</si>
  <si>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</si>
  <si>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</si>
  <si>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</si>
  <si>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</si>
  <si>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</si>
  <si>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</si>
  <si>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</si>
  <si>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</si>
  <si>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</si>
  <si>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</si>
  <si>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</si>
  <si>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</si>
  <si>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</si>
  <si>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</si>
  <si>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</si>
  <si>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</si>
  <si>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</si>
  <si>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</si>
  <si>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</si>
  <si>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</si>
  <si>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</si>
  <si>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</si>
  <si>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</si>
  <si>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</si>
  <si>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</si>
  <si>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</si>
  <si>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</si>
  <si>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</si>
  <si>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</si>
  <si>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</si>
  <si>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</si>
  <si>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</si>
  <si>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</si>
  <si>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</si>
  <si>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</si>
  <si>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</si>
  <si>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</si>
  <si>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</si>
  <si>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</si>
  <si>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</si>
  <si>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</si>
  <si>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</si>
  <si>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</si>
  <si>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</si>
  <si>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</si>
  <si>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</si>
  <si>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</si>
  <si>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</si>
  <si>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</si>
  <si>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</si>
  <si>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</si>
  <si>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</si>
  <si>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</si>
  <si>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</si>
  <si>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</si>
  <si>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</si>
  <si>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</si>
  <si>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</si>
  <si>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</si>
  <si>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</si>
  <si>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</si>
  <si>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</si>
  <si>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</si>
  <si>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</si>
  <si>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</si>
  <si>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</si>
  <si>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</si>
  <si>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</si>
  <si>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</si>
  <si>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</si>
  <si>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</si>
  <si>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</si>
  <si>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</si>
  <si>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</si>
  <si>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</si>
  <si>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</si>
  <si>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</si>
  <si>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</si>
  <si>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</si>
  <si>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</si>
  <si>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</si>
  <si>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</si>
  <si>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</si>
  <si>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</si>
  <si>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</si>
  <si>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</si>
  <si>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</si>
  <si>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</si>
  <si>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</si>
  <si>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</si>
  <si>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</si>
  <si>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</si>
  <si>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</si>
  <si>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</si>
  <si>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</si>
  <si>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</si>
  <si>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</si>
  <si>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</si>
  <si>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</si>
  <si>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</si>
  <si>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</si>
  <si>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</si>
  <si>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</si>
  <si>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</si>
  <si>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</si>
  <si>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</si>
  <si>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</si>
  <si>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</si>
  <si>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</si>
  <si>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</si>
  <si>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</si>
  <si>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</si>
  <si>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</si>
  <si>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</si>
  <si>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</si>
  <si>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</si>
  <si>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</si>
  <si>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</si>
  <si>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</si>
  <si>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</si>
  <si>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</si>
  <si>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</si>
  <si>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</si>
  <si>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</si>
  <si>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</si>
  <si>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</si>
  <si>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</si>
  <si>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</si>
  <si>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</si>
  <si>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</si>
  <si>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</si>
  <si>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</si>
  <si>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</si>
  <si>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</si>
  <si>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</si>
  <si>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</si>
  <si>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</si>
  <si>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</si>
  <si>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</si>
  <si>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</si>
  <si>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</si>
  <si>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</si>
  <si>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</si>
  <si>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</si>
  <si>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</si>
  <si>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</si>
  <si>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</si>
  <si>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</si>
  <si>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</si>
  <si>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</si>
  <si>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</si>
  <si>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</si>
  <si>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</si>
  <si>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</si>
  <si>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</si>
  <si>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</si>
  <si>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</si>
  <si>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</si>
  <si>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</si>
  <si>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</si>
  <si>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</si>
  <si>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</si>
  <si>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</si>
  <si>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</si>
  <si>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</si>
  <si>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</si>
  <si>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</si>
  <si>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</si>
  <si>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</si>
  <si>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</si>
  <si>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</si>
  <si>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</si>
  <si>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</si>
  <si>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</si>
  <si>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</si>
  <si>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</si>
  <si>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</si>
  <si>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</si>
  <si>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</si>
  <si>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</si>
  <si>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</si>
  <si>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</si>
  <si>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</si>
  <si>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</si>
  <si>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</si>
  <si>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</si>
  <si>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</si>
  <si>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</si>
  <si>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</si>
  <si>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</si>
  <si>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</si>
  <si>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</si>
  <si>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</si>
  <si>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</si>
  <si>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</si>
  <si>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</si>
  <si>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</si>
  <si>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</si>
  <si>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</si>
  <si>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</si>
  <si>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</si>
  <si>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</si>
  <si>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</si>
  <si>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</si>
  <si>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</si>
  <si>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</si>
  <si>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</si>
  <si>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</si>
  <si>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</si>
  <si>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</si>
  <si>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</si>
  <si>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</si>
  <si>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</si>
  <si>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</si>
  <si>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</si>
  <si>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</si>
  <si>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</si>
  <si>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</si>
  <si>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</si>
  <si>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</si>
  <si>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</si>
  <si>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</si>
  <si>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</si>
  <si>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</si>
  <si>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</si>
  <si>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</si>
  <si>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</si>
  <si>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</si>
  <si>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</si>
  <si>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</si>
  <si>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</si>
  <si>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</si>
  <si>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</si>
  <si>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</si>
  <si>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</si>
  <si>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</si>
  <si>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</si>
  <si>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</si>
  <si>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</si>
  <si>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</si>
  <si>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</si>
  <si>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</si>
  <si>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</si>
  <si>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</si>
  <si>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</si>
  <si>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</si>
  <si>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</si>
  <si>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</si>
  <si>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</si>
  <si>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</si>
  <si>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</si>
  <si>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</si>
  <si>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</si>
  <si>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</si>
  <si>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</si>
  <si>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</si>
  <si>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</si>
  <si>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</si>
  <si>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</si>
  <si>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</si>
  <si>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</si>
  <si>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</si>
  <si>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</si>
  <si>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</si>
  <si>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</si>
  <si>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</si>
  <si>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</si>
  <si>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</si>
  <si>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</si>
  <si>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</si>
  <si>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</si>
  <si>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</si>
  <si>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</si>
  <si>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</si>
  <si>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</si>
  <si>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</si>
  <si>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</si>
  <si>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</si>
  <si>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</si>
  <si>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</si>
  <si>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</si>
  <si>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</si>
  <si>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</si>
  <si>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</si>
  <si>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</si>
  <si>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</si>
  <si>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</si>
  <si>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</si>
  <si>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</si>
  <si>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</si>
  <si>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</si>
  <si>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</si>
  <si>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</si>
  <si>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</si>
  <si>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</si>
  <si>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</si>
  <si>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</si>
  <si>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</si>
  <si>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</si>
  <si>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</si>
  <si>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</si>
  <si>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</si>
  <si>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</si>
  <si>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</si>
  <si>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</si>
  <si>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</si>
  <si>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</si>
  <si>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</si>
  <si>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</si>
  <si>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</si>
  <si>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</si>
  <si>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</si>
  <si>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</si>
  <si>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</si>
  <si>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</si>
  <si>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</si>
  <si>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</si>
  <si>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</si>
  <si>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</si>
  <si>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</si>
  <si>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</si>
  <si>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</si>
  <si>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</si>
  <si>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</si>
  <si>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</si>
  <si>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</si>
  <si>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</si>
  <si>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</si>
  <si>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</si>
  <si>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</si>
  <si>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</si>
  <si>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</si>
  <si>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</si>
  <si>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</si>
  <si>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</si>
  <si>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</si>
  <si>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</si>
  <si>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</si>
  <si>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</si>
  <si>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</si>
  <si>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</si>
  <si>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</si>
  <si>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</si>
  <si>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</si>
  <si>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</si>
  <si>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</si>
  <si>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</si>
  <si>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</si>
  <si>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</si>
  <si>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</si>
  <si>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</si>
  <si>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</si>
  <si>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</si>
  <si>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</si>
  <si>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</si>
  <si>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</si>
  <si>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</si>
  <si>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</si>
  <si>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</si>
  <si>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</si>
  <si>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</si>
  <si>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</si>
  <si>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</si>
  <si>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</si>
  <si>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</si>
  <si>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</si>
  <si>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</si>
  <si>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</si>
  <si>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</si>
  <si>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</si>
  <si>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</si>
  <si>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</si>
  <si>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</si>
  <si>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</si>
  <si>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</si>
  <si>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</si>
  <si>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</si>
  <si>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</si>
  <si>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</si>
  <si>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</si>
  <si>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</si>
  <si>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</si>
  <si>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</si>
  <si>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</si>
  <si>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</si>
  <si>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</si>
  <si>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</si>
  <si>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</si>
  <si>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</si>
  <si>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</si>
  <si>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</si>
  <si>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</si>
  <si>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</si>
  <si>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</si>
  <si>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</si>
  <si>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</si>
  <si>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</si>
  <si>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</si>
  <si>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</si>
  <si>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</si>
  <si>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</si>
  <si>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</si>
  <si>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</si>
  <si>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</si>
  <si>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</si>
  <si>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</si>
  <si>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</si>
  <si>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</si>
  <si>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</si>
  <si>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</si>
  <si>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</si>
  <si>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</si>
  <si>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</si>
  <si>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</si>
  <si>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</si>
  <si>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</si>
  <si>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</si>
  <si>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</si>
  <si>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</si>
  <si>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</si>
  <si>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</si>
  <si>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</si>
  <si>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</si>
  <si>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</si>
  <si>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</si>
  <si>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</si>
  <si>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</si>
  <si>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</si>
  <si>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</si>
  <si>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</si>
  <si>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</si>
  <si>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</si>
  <si>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</si>
  <si>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</si>
  <si>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</si>
  <si>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</si>
  <si>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</si>
  <si>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</si>
  <si>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</si>
  <si>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</si>
  <si>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</si>
  <si>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</si>
  <si>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</si>
  <si>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</si>
  <si>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</si>
  <si>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</si>
  <si>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</si>
  <si>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</si>
  <si>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</si>
  <si>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</si>
  <si>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</si>
  <si>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</si>
  <si>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</si>
  <si>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</si>
  <si>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</si>
  <si>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</si>
  <si>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</si>
  <si>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</si>
  <si>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</si>
  <si>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</si>
  <si>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</si>
  <si>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</si>
  <si>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</si>
  <si>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</si>
  <si>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</si>
  <si>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</si>
  <si>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</si>
  <si>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</si>
  <si>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</si>
  <si>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</si>
  <si>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</si>
  <si>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</si>
  <si>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</si>
  <si>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</si>
  <si>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</si>
  <si>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</si>
  <si>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</si>
  <si>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</si>
  <si>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</si>
  <si>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</si>
  <si>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</si>
  <si>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</si>
  <si>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</si>
  <si>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</si>
  <si>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</si>
  <si>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</si>
  <si>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</si>
  <si>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</si>
  <si>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</si>
  <si>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</si>
  <si>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</si>
  <si>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</si>
  <si>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</si>
  <si>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</si>
  <si>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</si>
  <si>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</si>
  <si>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</si>
  <si>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</si>
  <si>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</si>
  <si>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</si>
  <si>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</si>
  <si>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</si>
  <si>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</si>
  <si>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</si>
  <si>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</si>
  <si>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</si>
  <si>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</si>
  <si>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</si>
  <si>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</si>
  <si>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</si>
  <si>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</si>
  <si>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</si>
  <si>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</si>
  <si>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</si>
  <si>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</si>
  <si>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</si>
  <si>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</si>
  <si>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</si>
  <si>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</si>
  <si>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</si>
  <si>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</si>
  <si>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</si>
  <si>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</si>
  <si>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</si>
  <si>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</si>
  <si>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</si>
  <si>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</si>
  <si>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</si>
  <si>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</si>
  <si>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</si>
  <si>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</si>
  <si>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</si>
  <si>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</si>
  <si>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</si>
  <si>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</si>
  <si>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</si>
  <si>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</si>
  <si>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</si>
  <si>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</si>
  <si>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</si>
  <si>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</si>
  <si>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</si>
  <si>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</si>
  <si>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</si>
  <si>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</si>
  <si>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</si>
  <si>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</si>
  <si>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</si>
  <si>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</si>
  <si>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</si>
  <si>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</si>
  <si>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</si>
  <si>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</si>
  <si>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</si>
  <si>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</si>
  <si>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</si>
  <si>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</si>
  <si>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</si>
  <si>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</si>
  <si>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</si>
  <si>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</si>
  <si>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</si>
  <si>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</si>
  <si>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</si>
  <si>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</si>
  <si>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</si>
  <si>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</si>
  <si>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</si>
  <si>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</si>
  <si>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</si>
  <si>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</si>
  <si>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</si>
  <si>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</si>
  <si>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</si>
  <si>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</si>
  <si>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</si>
  <si>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</si>
  <si>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</si>
  <si>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</si>
  <si>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</si>
  <si>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</si>
  <si>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</si>
  <si>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</si>
  <si>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</si>
  <si>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</si>
  <si>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</si>
  <si>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</si>
  <si>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</si>
  <si>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</si>
  <si>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</si>
  <si>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</si>
  <si>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</si>
  <si>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</si>
  <si>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</si>
  <si>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</si>
  <si>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</si>
  <si>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</si>
  <si>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</si>
  <si>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</si>
  <si>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</si>
  <si>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</si>
  <si>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</si>
  <si>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</si>
  <si>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</si>
  <si>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</si>
  <si>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</si>
  <si>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</si>
  <si>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</si>
  <si>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</si>
  <si>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</si>
  <si>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</si>
  <si>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</si>
  <si>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</si>
  <si>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</si>
  <si>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</si>
  <si>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</si>
  <si>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</si>
  <si>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</si>
  <si>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</si>
  <si>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</si>
  <si>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</si>
  <si>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</si>
  <si>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</si>
  <si>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</si>
  <si>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</si>
  <si>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</si>
  <si>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</si>
  <si>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</si>
  <si>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</si>
  <si>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</si>
  <si>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</si>
  <si>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</si>
  <si>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</si>
  <si>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</si>
  <si>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</si>
  <si>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</si>
  <si>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</si>
  <si>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</si>
  <si>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</si>
  <si>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</si>
  <si>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</si>
  <si>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</si>
  <si>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</si>
  <si>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</si>
  <si>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</si>
  <si>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</si>
  <si>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</si>
  <si>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</si>
  <si>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</si>
  <si>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</si>
  <si>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</si>
  <si>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</si>
  <si>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</si>
  <si>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</si>
  <si>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</si>
  <si>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</si>
  <si>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</si>
  <si>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</si>
  <si>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</si>
  <si>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</si>
  <si>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</si>
  <si>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</si>
  <si>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</si>
  <si>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</si>
  <si>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</si>
  <si>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</si>
  <si>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</si>
  <si>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</si>
  <si>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</si>
  <si>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</si>
  <si>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</si>
  <si>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</si>
  <si>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</si>
  <si>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</si>
  <si>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</si>
  <si>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</si>
  <si>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</si>
  <si>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</si>
  <si>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</si>
  <si>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</si>
  <si>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</si>
  <si>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</si>
  <si>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</si>
  <si>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</si>
  <si>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</si>
  <si>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</si>
  <si>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</si>
  <si>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</si>
  <si>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</si>
  <si>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</si>
  <si>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</si>
  <si>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</si>
  <si>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</si>
  <si>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</si>
  <si>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</si>
  <si>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</si>
  <si>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</si>
  <si>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</si>
  <si>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</si>
  <si>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</si>
  <si>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</si>
  <si>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</si>
  <si>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</si>
  <si>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</si>
  <si>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</si>
  <si>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</si>
  <si>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</si>
  <si>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</si>
  <si>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</si>
  <si>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</si>
  <si>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</si>
  <si>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</si>
  <si>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</si>
  <si>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</si>
  <si>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</si>
  <si>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</si>
  <si>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</si>
  <si>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</si>
  <si>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</si>
  <si>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</si>
  <si>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</si>
  <si>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</si>
  <si>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</si>
  <si>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</si>
  <si>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</si>
  <si>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</si>
  <si>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</si>
  <si>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</si>
  <si>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</si>
  <si>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</si>
  <si>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</si>
  <si>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</si>
  <si>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</si>
  <si>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</si>
  <si>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</si>
  <si>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</si>
  <si>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</si>
  <si>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</si>
  <si>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</si>
  <si>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</si>
  <si>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</si>
  <si>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</si>
  <si>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</si>
  <si>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</si>
  <si>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</si>
  <si>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</si>
  <si>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</si>
  <si>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</si>
  <si>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</si>
  <si>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</si>
  <si>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</si>
  <si>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</si>
  <si>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</si>
  <si>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</si>
  <si>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</si>
  <si>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</si>
  <si>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</si>
  <si>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</si>
  <si>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</si>
  <si>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</si>
  <si>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</si>
  <si>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</si>
  <si>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</si>
  <si>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</si>
  <si>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</si>
  <si>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</si>
  <si>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</si>
  <si>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</si>
  <si>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</si>
  <si>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</si>
  <si>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</si>
  <si>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</si>
  <si>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</si>
  <si>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</si>
  <si>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</si>
  <si>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</si>
  <si>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</si>
  <si>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</si>
  <si>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</si>
  <si>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</si>
  <si>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</si>
  <si>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</si>
  <si>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</si>
  <si>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</si>
  <si>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</si>
  <si>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</si>
  <si>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</si>
  <si>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</si>
  <si>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</si>
  <si>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</si>
  <si>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</si>
  <si>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</si>
  <si>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</si>
  <si>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</si>
  <si>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</si>
  <si>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</si>
  <si>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</si>
  <si>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</si>
  <si>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</si>
  <si>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</si>
  <si>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</si>
  <si>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</si>
  <si>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</si>
  <si>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</si>
  <si>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</si>
  <si>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</si>
  <si>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</si>
  <si>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</si>
  <si>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</si>
  <si>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</si>
  <si>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</si>
  <si>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</si>
  <si>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</si>
  <si>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</si>
  <si>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</si>
  <si>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</si>
  <si>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</si>
  <si>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</si>
  <si>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</si>
  <si>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</si>
  <si>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</si>
  <si>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</si>
  <si>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</si>
  <si>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</si>
  <si>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</si>
  <si>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</si>
  <si>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</si>
  <si>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</si>
  <si>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</si>
  <si>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</si>
  <si>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</si>
  <si>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</si>
  <si>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</si>
  <si>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</si>
  <si>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</si>
  <si>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</si>
  <si>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</si>
  <si>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</si>
  <si>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</si>
  <si>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</si>
  <si>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</si>
  <si>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</si>
  <si>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</si>
  <si>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</si>
  <si>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</si>
  <si>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</si>
  <si>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</si>
  <si>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</si>
  <si>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</si>
  <si>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</si>
  <si>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</si>
  <si>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</si>
  <si>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</si>
  <si>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</si>
  <si>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</si>
  <si>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</si>
  <si>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</si>
  <si>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</si>
  <si>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</si>
  <si>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</si>
  <si>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</si>
  <si>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</si>
  <si>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</si>
  <si>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</si>
  <si>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</si>
  <si>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</si>
  <si>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</si>
  <si>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</si>
  <si>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</si>
  <si>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</si>
  <si>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</si>
  <si>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</si>
  <si>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</si>
  <si>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</si>
  <si>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</si>
  <si>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</si>
  <si>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</si>
  <si>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</si>
  <si>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</si>
  <si>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</si>
  <si>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</si>
  <si>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</si>
  <si>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</si>
  <si>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</si>
  <si>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</si>
  <si>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</si>
  <si>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</si>
  <si>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</si>
  <si>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</si>
  <si>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</si>
  <si>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</si>
  <si>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</si>
  <si>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</si>
  <si>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</si>
  <si>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</si>
  <si>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</si>
  <si>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</si>
  <si>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</si>
  <si>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</si>
  <si>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</si>
  <si>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</si>
  <si>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</si>
  <si>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</si>
  <si>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</si>
  <si>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</si>
  <si>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</si>
  <si>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</si>
  <si>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</si>
  <si>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</si>
  <si>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</si>
  <si>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</si>
  <si>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</si>
  <si>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</si>
  <si>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</si>
  <si>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</si>
  <si>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</si>
  <si>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</si>
  <si>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</si>
  <si>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</si>
  <si>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</si>
  <si>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</si>
  <si>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</si>
  <si>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</si>
  <si>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</si>
  <si>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</si>
  <si>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</si>
  <si>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</si>
  <si>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</si>
  <si>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</si>
  <si>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</si>
  <si>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</si>
  <si>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</si>
  <si>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</si>
  <si>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</si>
  <si>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</si>
  <si>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</si>
  <si>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</si>
  <si>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</si>
  <si>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</si>
  <si>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</si>
  <si>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</si>
  <si>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</si>
  <si>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</si>
  <si>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</si>
  <si>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</si>
  <si>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</si>
  <si>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</si>
  <si>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</si>
  <si>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</si>
  <si>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</si>
  <si>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</si>
  <si>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</si>
  <si>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</si>
  <si>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</si>
  <si>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</si>
  <si>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</si>
  <si>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</si>
  <si>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</si>
  <si>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</si>
  <si>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</si>
  <si>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</si>
  <si>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</si>
  <si>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</si>
  <si>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</si>
  <si>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</si>
  <si>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</si>
  <si>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</si>
  <si>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</si>
  <si>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</si>
  <si>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</si>
  <si>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</si>
  <si>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</si>
  <si>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</si>
  <si>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</si>
  <si>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</si>
  <si>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</si>
  <si>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</si>
  <si>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</si>
  <si>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</si>
  <si>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</si>
  <si>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</si>
  <si>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</si>
  <si>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</si>
  <si>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</si>
  <si>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</si>
  <si>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</si>
  <si>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</si>
  <si>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</si>
  <si>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</si>
  <si>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</si>
  <si>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</si>
  <si>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</si>
  <si>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</si>
  <si>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</si>
  <si>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</si>
  <si>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</si>
  <si>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</si>
  <si>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</si>
  <si>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</si>
  <si>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</si>
  <si>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</si>
  <si>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</si>
  <si>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</si>
  <si>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</si>
  <si>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</si>
  <si>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</si>
  <si>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</si>
  <si>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</si>
  <si>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</si>
  <si>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</si>
  <si>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</si>
  <si>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</si>
  <si>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</si>
  <si>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</si>
  <si>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</si>
  <si>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</si>
  <si>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</si>
  <si>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</si>
  <si>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</si>
  <si>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</si>
  <si>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</si>
  <si>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</si>
  <si>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</si>
  <si>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</si>
  <si>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</si>
  <si>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</si>
  <si>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</si>
  <si>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</si>
  <si>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</si>
  <si>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</si>
  <si>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</si>
  <si>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</si>
  <si>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</si>
  <si>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</si>
  <si>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</si>
  <si>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</si>
  <si>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</si>
  <si>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</si>
  <si>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</si>
  <si>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</si>
  <si>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</si>
  <si>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</si>
  <si>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</si>
  <si>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</si>
  <si>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</si>
  <si>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</si>
  <si>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</si>
  <si>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</si>
  <si>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</si>
  <si>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</si>
  <si>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</si>
  <si>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</si>
  <si>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</si>
  <si>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</si>
  <si>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</si>
  <si>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</si>
  <si>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</si>
  <si>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</si>
  <si>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</si>
  <si>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</si>
  <si>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</si>
  <si>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</si>
  <si>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</si>
  <si>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</si>
  <si>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</si>
  <si>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</si>
  <si>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</si>
  <si>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</si>
  <si>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</si>
  <si>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</si>
  <si>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</si>
  <si>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</si>
  <si>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</si>
  <si>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</si>
  <si>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</si>
  <si>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</si>
  <si>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</si>
  <si>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</si>
  <si>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</si>
  <si>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</si>
  <si>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</si>
  <si>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</si>
  <si>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</si>
  <si>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</si>
  <si>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</si>
  <si>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</si>
  <si>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</si>
  <si>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</si>
  <si>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</si>
  <si>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</si>
  <si>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</si>
  <si>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</si>
  <si>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</si>
  <si>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</si>
  <si>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</si>
  <si>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</si>
  <si>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</si>
  <si>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</si>
  <si>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</si>
  <si>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</si>
  <si>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</si>
  <si>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</si>
  <si>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</si>
  <si>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</si>
  <si>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</si>
  <si>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</si>
  <si>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</si>
  <si>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</si>
  <si>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</si>
  <si>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</si>
  <si>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</si>
  <si>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</si>
  <si>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</si>
  <si>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</si>
  <si>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</si>
  <si>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</si>
  <si>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</si>
  <si>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</si>
  <si>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</si>
  <si>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</si>
  <si>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</si>
  <si>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</si>
  <si>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</si>
  <si>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</si>
  <si>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</si>
  <si>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</si>
  <si>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</si>
  <si>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</si>
  <si>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</si>
  <si>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</si>
  <si>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</si>
  <si>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</si>
  <si>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</si>
  <si>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</si>
  <si>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</si>
  <si>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</si>
  <si>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</si>
  <si>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</si>
  <si>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</si>
  <si>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</si>
  <si>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</si>
  <si>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</si>
  <si>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</si>
  <si>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</si>
  <si>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</si>
  <si>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</si>
  <si>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</si>
  <si>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</si>
  <si>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</si>
  <si>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</si>
  <si>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</si>
  <si>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</si>
  <si>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</si>
  <si>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</si>
  <si>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</si>
  <si>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</si>
  <si>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</si>
  <si>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</si>
  <si>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</si>
  <si>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</si>
  <si>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</si>
  <si>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</si>
  <si>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</si>
  <si>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</si>
  <si>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</si>
  <si>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</si>
  <si>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</si>
  <si>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</si>
  <si>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</si>
  <si>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</si>
  <si>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</si>
  <si>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</si>
  <si>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</si>
  <si>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</si>
  <si>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</si>
  <si>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</si>
  <si>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</si>
  <si>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</si>
  <si>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</si>
  <si>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</si>
  <si>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</si>
  <si>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</si>
  <si>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</si>
  <si>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</si>
  <si>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</si>
  <si>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</si>
  <si>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</si>
  <si>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</si>
  <si>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</si>
  <si>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</si>
  <si>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</si>
  <si>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</si>
  <si>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</si>
  <si>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</si>
  <si>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</si>
  <si>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</si>
  <si>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</si>
  <si>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</si>
  <si>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</si>
  <si>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</si>
  <si>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</si>
  <si>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</si>
  <si>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</si>
  <si>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</si>
  <si>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</si>
  <si>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</si>
  <si>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</si>
  <si>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</si>
  <si>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</si>
  <si>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</si>
  <si>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</si>
  <si>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</si>
  <si>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</si>
  <si>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</si>
  <si>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</si>
  <si>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</si>
  <si>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</si>
  <si>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</si>
  <si>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</si>
  <si>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</si>
  <si>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</si>
  <si>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</si>
  <si>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</si>
  <si>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</si>
  <si>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</si>
  <si>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</si>
  <si>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</si>
  <si>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</si>
  <si>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</si>
  <si>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</si>
  <si>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</si>
  <si>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</si>
  <si>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</si>
  <si>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</si>
  <si>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</si>
  <si>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</si>
  <si>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</si>
  <si>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</si>
  <si>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</si>
  <si>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</si>
  <si>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</si>
  <si>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</si>
  <si>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</si>
  <si>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</si>
  <si>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</si>
  <si>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</si>
  <si>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</si>
  <si>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</si>
  <si>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</si>
  <si>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</si>
  <si>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</si>
  <si>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</si>
  <si>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</si>
  <si>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</si>
  <si>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</si>
  <si>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</si>
  <si>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</si>
  <si>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</si>
  <si>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</si>
  <si>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</si>
  <si>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</si>
  <si>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</si>
  <si>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</si>
  <si>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</si>
  <si>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</si>
  <si>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</si>
  <si>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</si>
  <si>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</si>
  <si>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</si>
  <si>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</si>
  <si>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</si>
  <si>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</si>
  <si>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</si>
  <si>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</si>
  <si>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</si>
  <si>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</si>
  <si>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</si>
  <si>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</si>
  <si>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</si>
  <si>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</si>
  <si>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</si>
  <si>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</si>
  <si>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</si>
  <si>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</si>
  <si>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</si>
  <si>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</si>
  <si>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</si>
  <si>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</si>
  <si>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</si>
  <si>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</si>
  <si>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</si>
  <si>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</si>
  <si>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</si>
  <si>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</si>
  <si>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</si>
  <si>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</si>
  <si>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</si>
  <si>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</si>
  <si>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</si>
  <si>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</si>
  <si>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</si>
  <si>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</si>
  <si>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</si>
  <si>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</si>
  <si>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</si>
  <si>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</si>
  <si>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</si>
  <si>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</si>
  <si>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</si>
  <si>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</si>
  <si>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</si>
  <si>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</si>
  <si>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</si>
  <si>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</si>
  <si>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</si>
  <si>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</si>
  <si>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</si>
  <si>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</si>
  <si>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</si>
  <si>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</si>
  <si>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</si>
  <si>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</si>
  <si>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</si>
  <si>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</si>
  <si>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</si>
  <si>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</si>
  <si>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</si>
  <si>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</si>
  <si>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</si>
  <si>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</si>
  <si>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</si>
  <si>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</si>
  <si>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</si>
  <si>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</si>
  <si>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</si>
  <si>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</si>
  <si>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</si>
  <si>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</si>
  <si>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</si>
  <si>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</si>
  <si>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</si>
  <si>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</si>
  <si>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</si>
  <si>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</si>
  <si>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</si>
  <si>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</si>
  <si>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</si>
  <si>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</si>
  <si>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</si>
  <si>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</si>
  <si>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</si>
  <si>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</si>
  <si>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</si>
  <si>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</si>
  <si>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</si>
  <si>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</si>
  <si>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</si>
  <si>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</si>
  <si>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</si>
  <si>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</si>
  <si>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</si>
  <si>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</si>
  <si>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</si>
  <si>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</si>
  <si>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</si>
  <si>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</si>
  <si>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</si>
  <si>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</si>
  <si>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</si>
  <si>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</si>
  <si>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</si>
  <si>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</si>
  <si>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</si>
  <si>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</si>
  <si>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</si>
  <si>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</si>
  <si>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</si>
  <si>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</si>
  <si>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</si>
  <si>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</si>
  <si>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</si>
  <si>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</si>
  <si>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</si>
  <si>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</si>
  <si>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</si>
  <si>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</si>
  <si>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</si>
  <si>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</si>
  <si>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</si>
  <si>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</si>
  <si>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</si>
  <si>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</si>
  <si>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</si>
  <si>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</si>
  <si>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</si>
  <si>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</si>
  <si>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</si>
  <si>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</si>
  <si>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</si>
  <si>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</si>
  <si>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</si>
  <si>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</si>
  <si>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</si>
  <si>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</si>
  <si>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</si>
  <si>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</si>
  <si>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</si>
  <si>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</si>
  <si>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</si>
  <si>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</si>
  <si>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</si>
  <si>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</si>
  <si>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</si>
  <si>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</si>
  <si>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</si>
  <si>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</si>
  <si>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</si>
  <si>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</si>
  <si>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</si>
  <si>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</si>
  <si>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</si>
  <si>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</si>
  <si>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</si>
  <si>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</si>
  <si>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</si>
  <si>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</si>
  <si>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</si>
  <si>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</si>
  <si>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</si>
  <si>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</si>
  <si>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</si>
  <si>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</si>
  <si>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</si>
  <si>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</si>
  <si>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</si>
  <si>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</si>
  <si>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</si>
  <si>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</si>
  <si>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</si>
  <si>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</si>
  <si>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</si>
  <si>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</si>
  <si>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</si>
  <si>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</si>
  <si>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</si>
  <si>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</si>
  <si>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</si>
  <si>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</si>
  <si>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</si>
  <si>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</si>
  <si>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</si>
  <si>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</si>
  <si>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</si>
  <si>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</si>
  <si>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</si>
  <si>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</si>
  <si>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</si>
  <si>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</si>
  <si>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</si>
  <si>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</si>
  <si>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</si>
  <si>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</si>
  <si>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</si>
  <si>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</si>
  <si>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</si>
  <si>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</si>
  <si>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</si>
  <si>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</si>
  <si>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</si>
  <si>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</si>
  <si>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</si>
  <si>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</si>
  <si>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</si>
  <si>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</si>
  <si>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</si>
  <si>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</si>
  <si>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</si>
  <si>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</si>
  <si>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</si>
  <si>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</si>
  <si>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</si>
  <si>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</si>
  <si>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</si>
  <si>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</si>
  <si>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</si>
  <si>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</si>
  <si>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</si>
  <si>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</si>
  <si>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</si>
  <si>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</si>
  <si>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</si>
  <si>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</si>
  <si>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</si>
  <si>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</si>
  <si>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</si>
  <si>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</si>
  <si>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</si>
  <si>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</si>
  <si>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</si>
  <si>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</si>
  <si>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</si>
  <si>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</si>
  <si>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</si>
  <si>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</si>
  <si>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</si>
  <si>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</si>
  <si>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</si>
  <si>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</si>
  <si>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</si>
  <si>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</si>
  <si>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</si>
  <si>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</si>
  <si>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</si>
  <si>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</si>
  <si>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</si>
  <si>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</si>
  <si>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</si>
  <si>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</si>
  <si>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</si>
  <si>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</si>
  <si>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</si>
  <si>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</si>
  <si>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</si>
  <si>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</si>
  <si>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</si>
  <si>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</si>
  <si>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</si>
  <si>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</si>
  <si>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</si>
  <si>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</si>
  <si>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</si>
  <si>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</si>
  <si>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</si>
  <si>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</si>
  <si>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</si>
  <si>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</si>
  <si>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</si>
  <si>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</si>
  <si>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</si>
  <si>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</si>
  <si>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</si>
  <si>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</si>
  <si>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</si>
  <si>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</si>
  <si>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</si>
  <si>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</si>
  <si>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</si>
  <si>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</si>
  <si>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</si>
  <si>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</si>
  <si>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</si>
  <si>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</si>
  <si>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</si>
  <si>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</si>
  <si>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</si>
  <si>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</si>
  <si>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</si>
  <si>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</si>
  <si>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</si>
  <si>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</si>
  <si>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</si>
  <si>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</si>
  <si>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</si>
  <si>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</si>
  <si>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</si>
  <si>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</si>
  <si>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</si>
  <si>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</si>
  <si>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</si>
  <si>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</si>
  <si>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</si>
  <si>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</si>
  <si>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</si>
  <si>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</si>
  <si>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</si>
  <si>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</si>
  <si>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</si>
  <si>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</si>
  <si>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</si>
  <si>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</si>
  <si>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</si>
  <si>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</si>
  <si>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</si>
  <si>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</si>
  <si>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</si>
  <si>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</si>
  <si>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</si>
  <si>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</si>
  <si>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</si>
  <si>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</si>
  <si>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</si>
  <si>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</si>
  <si>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</si>
  <si>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</si>
  <si>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</si>
  <si>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</si>
  <si>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</si>
  <si>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</si>
  <si>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</si>
  <si>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</si>
  <si>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</si>
  <si>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</si>
  <si>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</si>
  <si>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</si>
  <si>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</si>
  <si>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</si>
  <si>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</si>
  <si>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</si>
  <si>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</si>
  <si>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</si>
  <si>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</si>
  <si>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</si>
  <si>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</si>
  <si>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</si>
  <si>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</si>
  <si>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</si>
  <si>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</si>
  <si>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</si>
  <si>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</si>
  <si>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</si>
  <si>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</si>
  <si>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</si>
  <si>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</si>
  <si>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</si>
  <si>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</si>
  <si>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</si>
  <si>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</si>
  <si>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</si>
  <si>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</si>
  <si>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</si>
  <si>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</si>
  <si>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</si>
  <si>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</si>
  <si>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</si>
  <si>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</si>
  <si>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</si>
  <si>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</si>
  <si>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</si>
  <si>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</si>
  <si>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</si>
  <si>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</si>
  <si>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</si>
  <si>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</si>
  <si>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</si>
  <si>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</si>
  <si>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</si>
  <si>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</si>
  <si>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</si>
  <si>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</si>
  <si>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</si>
  <si>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</si>
  <si>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</si>
  <si>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</si>
  <si>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</si>
  <si>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</si>
  <si>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</si>
  <si>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</si>
  <si>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</si>
  <si>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</si>
  <si>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</si>
  <si>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</si>
  <si>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</si>
  <si>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</si>
  <si>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</si>
  <si>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</si>
  <si>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</si>
  <si>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</si>
  <si>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</si>
  <si>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</si>
  <si>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</si>
  <si>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</si>
  <si>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</si>
  <si>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</si>
  <si>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</si>
  <si>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</si>
  <si>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</si>
  <si>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</si>
  <si>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</si>
  <si>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</si>
  <si>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</si>
  <si>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</si>
  <si>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</si>
  <si>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</si>
  <si>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</si>
  <si>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</si>
  <si>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</si>
  <si>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</si>
  <si>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</si>
  <si>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</si>
  <si>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</si>
  <si>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</si>
  <si>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</si>
  <si>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</si>
  <si>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</si>
  <si>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</si>
  <si>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</si>
  <si>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</si>
  <si>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</si>
  <si>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</si>
  <si>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</si>
  <si>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</si>
  <si>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</si>
  <si>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</si>
  <si>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</si>
  <si>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</si>
  <si>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</si>
  <si>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</si>
  <si>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</si>
  <si>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</si>
  <si>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</si>
  <si>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</si>
  <si>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</si>
  <si>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</si>
  <si>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</si>
  <si>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</si>
  <si>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</si>
  <si>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</si>
  <si>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</si>
  <si>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</si>
  <si>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</si>
  <si>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</si>
  <si>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</si>
  <si>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</si>
  <si>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</si>
  <si>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</si>
  <si>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</si>
  <si>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</si>
  <si>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</si>
  <si>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</si>
  <si>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</si>
  <si>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</si>
  <si>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</si>
  <si>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</si>
  <si>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</si>
  <si>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</si>
  <si>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</si>
  <si>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</si>
  <si>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</si>
  <si>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</si>
  <si>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</si>
  <si>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</si>
  <si>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</si>
  <si>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</si>
  <si>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</si>
  <si>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</si>
  <si>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</si>
  <si>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</si>
  <si>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</si>
  <si>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</si>
  <si>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</si>
  <si>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</si>
  <si>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</si>
  <si>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</si>
  <si>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</si>
  <si>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</si>
  <si>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</si>
  <si>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</si>
  <si>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</si>
  <si>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</si>
  <si>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</si>
  <si>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</si>
  <si>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</si>
  <si>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</si>
  <si>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</si>
  <si>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</si>
  <si>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</si>
  <si>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</si>
  <si>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</si>
  <si>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</si>
  <si>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</si>
  <si>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</si>
  <si>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</si>
  <si>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</si>
  <si>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</si>
  <si>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</si>
  <si>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</si>
  <si>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</si>
  <si>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</si>
  <si>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</si>
  <si>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</si>
  <si>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</si>
  <si>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</si>
  <si>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</si>
  <si>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</si>
  <si>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</si>
  <si>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</si>
  <si>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</si>
  <si>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</si>
  <si>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</si>
  <si>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</si>
  <si>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</si>
  <si>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</si>
  <si>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</si>
  <si>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</si>
  <si>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</si>
  <si>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</si>
  <si>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</si>
  <si>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</si>
  <si>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</si>
  <si>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</si>
  <si>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</si>
  <si>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</si>
  <si>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</si>
  <si>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</si>
  <si>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</si>
  <si>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</si>
  <si>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</si>
  <si>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</si>
  <si>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</si>
  <si>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</si>
  <si>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</si>
  <si>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</si>
  <si>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</si>
  <si>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</si>
  <si>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</si>
  <si>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</si>
  <si>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</si>
  <si>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</si>
  <si>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</si>
  <si>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</si>
  <si>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</si>
  <si>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</si>
  <si>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</si>
  <si>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</si>
  <si>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</si>
  <si>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</si>
  <si>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</si>
  <si>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</si>
  <si>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</si>
  <si>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</si>
  <si>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</si>
  <si>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</si>
  <si>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</si>
  <si>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</si>
  <si>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</si>
  <si>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</si>
  <si>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</si>
  <si>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</si>
  <si>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</si>
  <si>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</si>
  <si>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</si>
  <si>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</si>
  <si>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</si>
  <si>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</si>
  <si>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</si>
  <si>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</si>
  <si>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</si>
  <si>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</si>
  <si>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</si>
  <si>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</si>
  <si>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</si>
  <si>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</si>
  <si>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</si>
  <si>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</si>
  <si>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</si>
  <si>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</si>
  <si>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</si>
  <si>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</si>
  <si>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</si>
  <si>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</si>
  <si>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</si>
  <si>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</si>
  <si>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</si>
  <si>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</si>
  <si>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</si>
  <si>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</si>
  <si>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</si>
  <si>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</si>
  <si>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</si>
  <si>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</si>
  <si>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</si>
  <si>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</si>
  <si>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</si>
  <si>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</si>
  <si>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</si>
  <si>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</si>
  <si>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</si>
  <si>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</si>
  <si>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</si>
  <si>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</si>
  <si>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</si>
  <si>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</si>
  <si>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</si>
  <si>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</si>
  <si>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</si>
  <si>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</si>
  <si>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</si>
  <si>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</si>
  <si>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</si>
  <si>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</si>
  <si>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</si>
  <si>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</si>
  <si>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</si>
  <si>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</si>
  <si>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</si>
  <si>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</si>
  <si>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</si>
  <si>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</si>
  <si>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</si>
  <si>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</si>
  <si>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</si>
  <si>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</si>
  <si>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</si>
  <si>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</si>
  <si>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</si>
  <si>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</si>
  <si>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</si>
  <si>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</si>
  <si>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</si>
  <si>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</si>
  <si>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</si>
  <si>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</si>
  <si>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</si>
  <si>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</si>
  <si>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</si>
  <si>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</si>
  <si>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</si>
  <si>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</si>
  <si>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</si>
  <si>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</si>
  <si>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</si>
  <si>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</si>
  <si>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</si>
  <si>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</si>
  <si>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</si>
  <si>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</si>
  <si>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</si>
  <si>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</si>
  <si>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</si>
  <si>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</si>
  <si>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</si>
  <si>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</si>
  <si>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</si>
  <si>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</si>
  <si>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</si>
  <si>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</si>
  <si>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</si>
  <si>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</si>
  <si>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</si>
  <si>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</si>
  <si>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</si>
  <si>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</si>
  <si>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</si>
  <si>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</si>
  <si>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</si>
  <si>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</si>
  <si>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</si>
  <si>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</si>
  <si>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</si>
  <si>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</si>
  <si>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</si>
  <si>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</si>
  <si>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</si>
  <si>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</si>
  <si>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</si>
  <si>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</si>
  <si>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</si>
  <si>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</si>
  <si>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</si>
  <si>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</si>
  <si>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</si>
  <si>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</si>
  <si>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</si>
  <si>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</si>
  <si>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</si>
  <si>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</si>
  <si>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</si>
  <si>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</si>
  <si>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</si>
  <si>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</si>
  <si>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</si>
  <si>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</si>
  <si>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</si>
  <si>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</si>
  <si>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</si>
  <si>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</si>
  <si>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</si>
  <si>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</si>
  <si>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</si>
  <si>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</si>
  <si>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</si>
  <si>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</si>
  <si>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</si>
  <si>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</si>
  <si>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</si>
  <si>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</si>
  <si>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</si>
  <si>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</si>
  <si>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</si>
  <si>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</si>
  <si>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</si>
  <si>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</si>
  <si>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</si>
  <si>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</si>
  <si>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</si>
  <si>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</si>
  <si>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</si>
  <si>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</si>
  <si>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</si>
  <si>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</si>
  <si>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</si>
  <si>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</si>
  <si>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</si>
  <si>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</si>
  <si>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</si>
  <si>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</si>
  <si>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</si>
  <si>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</si>
  <si>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</si>
  <si>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</si>
  <si>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</si>
  <si>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</si>
  <si>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</si>
  <si>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</si>
  <si>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</si>
  <si>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</si>
  <si>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</si>
  <si>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</si>
  <si>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</si>
  <si>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</si>
  <si>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</si>
  <si>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</si>
  <si>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</si>
  <si>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</si>
  <si>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</si>
  <si>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</si>
  <si>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</si>
  <si>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</si>
  <si>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</si>
  <si>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</si>
  <si>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</si>
  <si>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</si>
  <si>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</si>
  <si>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</si>
  <si>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</si>
  <si>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</si>
  <si>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</si>
  <si>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</si>
  <si>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</si>
  <si>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</si>
  <si>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</si>
  <si>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</si>
  <si>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</si>
  <si>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</si>
  <si>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</si>
  <si>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</si>
  <si>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</si>
  <si>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</si>
  <si>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</si>
  <si>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</si>
  <si>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</si>
  <si>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</si>
  <si>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</si>
  <si>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</si>
  <si>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</si>
  <si>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</si>
  <si>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</si>
  <si>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</si>
  <si>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</si>
  <si>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</si>
  <si>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</si>
  <si>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</si>
  <si>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</si>
  <si>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</si>
  <si>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</si>
  <si>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</si>
  <si>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</si>
  <si>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</si>
  <si>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</si>
  <si>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</si>
  <si>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</si>
  <si>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</si>
  <si>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</si>
  <si>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</si>
  <si>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</si>
  <si>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</si>
  <si>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</si>
  <si>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</si>
  <si>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</si>
  <si>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</si>
  <si>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</si>
  <si>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</si>
  <si>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</si>
  <si>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</si>
  <si>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</si>
  <si>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</si>
  <si>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</si>
  <si>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</si>
  <si>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</si>
  <si>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</si>
  <si>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</si>
  <si>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</si>
  <si>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</si>
  <si>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</si>
  <si>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</si>
  <si>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</si>
  <si>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</si>
  <si>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</si>
  <si>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</si>
  <si>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</si>
  <si>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</si>
  <si>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</si>
  <si>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</si>
  <si>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</si>
  <si>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</si>
  <si>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</si>
  <si>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</si>
  <si>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</si>
  <si>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</si>
  <si>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</si>
  <si>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</si>
  <si>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</si>
  <si>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</si>
  <si>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</si>
  <si>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</si>
  <si>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</si>
  <si>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</si>
  <si>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</si>
  <si>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</si>
  <si>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</si>
  <si>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</si>
  <si>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</si>
  <si>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</si>
  <si>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</si>
  <si>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</si>
  <si>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</si>
  <si>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</si>
  <si>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</si>
  <si>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</si>
  <si>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</si>
  <si>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</si>
  <si>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</si>
  <si>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</si>
  <si>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</si>
  <si>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</si>
  <si>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</si>
  <si>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</si>
  <si>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</si>
  <si>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</si>
  <si>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</si>
  <si>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</si>
  <si>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</si>
  <si>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</si>
  <si>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</si>
  <si>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</si>
  <si>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</si>
  <si>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</si>
  <si>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</si>
  <si>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</si>
  <si>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</si>
  <si>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</si>
  <si>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</si>
  <si>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</si>
  <si>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</si>
  <si>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</si>
  <si>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</si>
  <si>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</si>
  <si>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</si>
  <si>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</si>
  <si>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</si>
  <si>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</si>
  <si>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</si>
  <si>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</si>
  <si>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</si>
  <si>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</si>
  <si>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</si>
  <si>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</si>
  <si>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</si>
  <si>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</si>
  <si>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</si>
  <si>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</si>
  <si>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</si>
  <si>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</si>
  <si>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</si>
  <si>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</si>
  <si>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</si>
  <si>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</si>
  <si>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</si>
  <si>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</si>
  <si>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</si>
  <si>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</si>
  <si>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</si>
  <si>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</si>
  <si>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</si>
  <si>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</si>
  <si>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</si>
  <si>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</si>
  <si>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</si>
  <si>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</si>
  <si>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</si>
  <si>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</si>
  <si>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</si>
  <si>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</si>
  <si>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</si>
  <si>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</si>
  <si>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</si>
  <si>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</si>
  <si>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</si>
  <si>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</si>
  <si>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</si>
  <si>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</si>
  <si>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</si>
  <si>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</si>
  <si>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</si>
  <si>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</si>
  <si>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</si>
  <si>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</si>
  <si>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</si>
  <si>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</si>
  <si>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</si>
  <si>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</si>
  <si>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</si>
  <si>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</si>
  <si>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</si>
  <si>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</si>
  <si>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</si>
  <si>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</si>
  <si>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</si>
  <si>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</si>
  <si>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</si>
  <si>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</si>
  <si>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</si>
  <si>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</si>
  <si>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</si>
  <si>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</si>
  <si>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</si>
  <si>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</si>
  <si>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</si>
  <si>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</si>
  <si>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</si>
  <si>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</si>
  <si>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</si>
  <si>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</si>
  <si>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</si>
  <si>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</si>
  <si>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</si>
  <si>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</si>
  <si>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</si>
  <si>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</si>
  <si>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</si>
  <si>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</si>
  <si>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</si>
  <si>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</si>
  <si>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</si>
  <si>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</si>
  <si>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</si>
  <si>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</si>
  <si>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</si>
  <si>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</si>
  <si>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</si>
  <si>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</si>
  <si>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</si>
  <si>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</si>
  <si>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</si>
  <si>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</si>
  <si>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</si>
  <si>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</si>
  <si>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</si>
  <si>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</si>
  <si>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</si>
  <si>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</si>
  <si>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</si>
  <si>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</si>
  <si>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</si>
  <si>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</si>
  <si>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</si>
  <si>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</si>
  <si>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</si>
  <si>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</si>
  <si>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</si>
  <si>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</si>
  <si>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</si>
  <si>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</si>
  <si>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</si>
  <si>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</si>
  <si>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</si>
  <si>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</si>
  <si>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</si>
  <si>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</si>
  <si>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</si>
  <si>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</si>
  <si>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</si>
  <si>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</si>
  <si>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</si>
  <si>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</si>
  <si>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</si>
  <si>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</si>
  <si>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</si>
  <si>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</si>
  <si>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</si>
  <si>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</si>
  <si>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</si>
  <si>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</si>
  <si>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</si>
  <si>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</si>
  <si>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</si>
  <si>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</si>
  <si>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</si>
  <si>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</si>
  <si>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</si>
  <si>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</si>
  <si>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</si>
  <si>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</si>
  <si>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</si>
  <si>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</si>
  <si>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</si>
  <si>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</si>
  <si>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</si>
  <si>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</si>
  <si>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</si>
  <si>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</si>
  <si>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</si>
  <si>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</si>
  <si>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</si>
  <si>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</si>
  <si>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</si>
  <si>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</si>
  <si>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</si>
  <si>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</si>
  <si>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</si>
  <si>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</si>
  <si>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</si>
  <si>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</si>
  <si>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</si>
  <si>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</si>
  <si>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</si>
  <si>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</si>
  <si>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</si>
  <si>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</si>
  <si>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</si>
  <si>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</si>
  <si>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</si>
  <si>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</si>
  <si>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</si>
  <si>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</si>
  <si>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</si>
  <si>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</si>
  <si>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</si>
  <si>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</si>
  <si>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</si>
  <si>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</si>
  <si>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</si>
  <si>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</si>
  <si>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</si>
  <si>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</si>
  <si>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</si>
  <si>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</si>
  <si>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</si>
  <si>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</si>
  <si>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</si>
  <si>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</si>
  <si>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</si>
  <si>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</si>
  <si>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</si>
  <si>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</si>
  <si>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</si>
  <si>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</si>
  <si>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</si>
  <si>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</si>
  <si>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</si>
  <si>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</si>
  <si>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</si>
  <si>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</si>
  <si>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</si>
  <si>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</si>
  <si>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</si>
  <si>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</si>
  <si>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</si>
  <si>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</si>
  <si>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</si>
  <si>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</si>
  <si>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</si>
  <si>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</si>
  <si>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</si>
  <si>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</si>
  <si>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</si>
  <si>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</si>
  <si>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</si>
  <si>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</si>
  <si>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</si>
  <si>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</si>
  <si>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</si>
  <si>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</si>
  <si>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</si>
  <si>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</si>
  <si>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</si>
  <si>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</si>
  <si>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</si>
  <si>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</si>
  <si>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</si>
  <si>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</si>
  <si>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</si>
  <si>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</si>
  <si>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</si>
  <si>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</si>
  <si>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</si>
  <si>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</si>
  <si>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</si>
  <si>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</si>
  <si>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</si>
  <si>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</si>
  <si>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</si>
  <si>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</si>
  <si>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</si>
  <si>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</si>
  <si>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</si>
  <si>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</si>
  <si>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</si>
  <si>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</si>
  <si>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</si>
  <si>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</si>
  <si>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</si>
  <si>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</si>
  <si>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</si>
  <si>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</si>
  <si>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</si>
  <si>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</si>
  <si>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</si>
  <si>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</si>
  <si>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</si>
  <si>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</si>
  <si>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</si>
  <si>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</si>
  <si>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</si>
  <si>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</si>
  <si>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</si>
  <si>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</si>
  <si>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</si>
  <si>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</si>
  <si>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</si>
  <si>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</si>
  <si>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</si>
  <si>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</si>
  <si>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</si>
  <si>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</si>
  <si>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</si>
  <si>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</si>
  <si>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</si>
  <si>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</si>
  <si>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</si>
  <si>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</si>
  <si>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</si>
  <si>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</si>
  <si>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</si>
  <si>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</si>
  <si>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</si>
  <si>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</si>
  <si>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</si>
  <si>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</si>
  <si>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</si>
  <si>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</si>
  <si>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</si>
  <si>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</si>
  <si>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</si>
  <si>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</si>
  <si>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</si>
  <si>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</si>
  <si>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</si>
  <si>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</si>
  <si>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</si>
  <si>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</si>
  <si>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</si>
  <si>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</si>
  <si>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</si>
  <si>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</si>
  <si>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</si>
  <si>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</si>
  <si>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</si>
  <si>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</si>
  <si>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</si>
  <si>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</si>
  <si>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</si>
  <si>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</si>
  <si>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</si>
  <si>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</si>
  <si>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</si>
  <si>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</si>
  <si>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</si>
  <si>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</si>
  <si>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</si>
  <si>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</si>
  <si>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</si>
  <si>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</si>
  <si>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</si>
  <si>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</si>
  <si>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</si>
  <si>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</si>
  <si>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</si>
  <si>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</si>
  <si>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</si>
  <si>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</si>
  <si>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</si>
  <si>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</si>
  <si>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</si>
  <si>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</si>
  <si>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</si>
  <si>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</si>
  <si>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</si>
  <si>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</si>
  <si>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</si>
  <si>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</si>
  <si>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</si>
  <si>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</si>
  <si>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</si>
  <si>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</si>
  <si>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</si>
  <si>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</si>
  <si>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</si>
  <si>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</si>
  <si>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</si>
  <si>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</si>
  <si>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</si>
  <si>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</si>
  <si>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</si>
  <si>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</si>
  <si>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</si>
  <si>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</si>
  <si>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</si>
  <si>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</si>
  <si>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</si>
  <si>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</si>
  <si>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</si>
  <si>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</si>
  <si>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</si>
  <si>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</si>
  <si>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</si>
  <si>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</si>
  <si>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</si>
  <si>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</si>
  <si>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</si>
  <si>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</si>
  <si>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</si>
  <si>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</si>
  <si>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</si>
  <si>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</si>
  <si>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</si>
  <si>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</si>
  <si>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</si>
  <si>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</si>
  <si>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</si>
  <si>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</si>
  <si>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</si>
  <si>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</si>
  <si>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</si>
  <si>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</si>
  <si>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</si>
  <si>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</si>
  <si>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</si>
  <si>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</si>
  <si>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</si>
  <si>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</si>
  <si>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</si>
  <si>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</si>
  <si>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</si>
  <si>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</si>
  <si>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</si>
  <si>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</si>
  <si>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</si>
  <si>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</si>
  <si>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</si>
  <si>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</si>
  <si>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</si>
  <si>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</si>
  <si>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</si>
  <si>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</si>
  <si>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</si>
  <si>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</si>
  <si>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</si>
  <si>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</si>
  <si>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</si>
  <si>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</si>
  <si>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</si>
  <si>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</si>
  <si>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</si>
  <si>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</si>
  <si>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</si>
  <si>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</si>
  <si>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</si>
  <si>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</si>
  <si>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</si>
  <si>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</si>
  <si>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</si>
  <si>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</si>
  <si>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</si>
  <si>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</si>
  <si>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</si>
  <si>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</si>
  <si>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</si>
  <si>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</si>
  <si>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</si>
  <si>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</si>
  <si>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</si>
  <si>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</si>
  <si>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</si>
  <si>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</si>
  <si>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</si>
  <si>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</si>
  <si>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</si>
  <si>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</si>
  <si>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</si>
  <si>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</si>
  <si>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</si>
  <si>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</si>
  <si>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</si>
  <si>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</si>
  <si>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</si>
  <si>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</si>
  <si>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</si>
  <si>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</si>
  <si>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</si>
  <si>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</si>
  <si>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</si>
  <si>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</si>
  <si>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</si>
  <si>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</si>
  <si>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</si>
  <si>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</si>
  <si>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</si>
  <si>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</si>
  <si>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</si>
  <si>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</si>
  <si>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</si>
  <si>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</si>
  <si>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</si>
  <si>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</si>
  <si>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</si>
  <si>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</si>
  <si>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</si>
  <si>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</si>
  <si>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</si>
  <si>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</si>
  <si>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</si>
  <si>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</si>
  <si>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</si>
  <si>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</si>
  <si>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</si>
  <si>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</si>
  <si>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</si>
  <si>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</si>
  <si>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</si>
  <si>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</si>
  <si>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</si>
  <si>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</si>
  <si>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</si>
  <si>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</si>
  <si>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</si>
  <si>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</si>
  <si>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</si>
  <si>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</si>
  <si>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</si>
  <si>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</si>
  <si>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</si>
  <si>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</si>
  <si>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</si>
  <si>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</si>
  <si>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</si>
  <si>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</si>
  <si>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</si>
  <si>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</si>
  <si>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</si>
  <si>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</si>
  <si>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</si>
  <si>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</si>
  <si>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</si>
  <si>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</si>
  <si>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</si>
  <si>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</si>
  <si>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</si>
  <si>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</si>
  <si>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</si>
  <si>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</si>
  <si>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</si>
  <si>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</si>
  <si>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</si>
  <si>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</si>
  <si>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</si>
  <si>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</si>
  <si>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</si>
  <si>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</si>
  <si>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</si>
  <si>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</si>
  <si>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</si>
  <si>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</si>
  <si>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</si>
  <si>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</si>
  <si>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</si>
  <si>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</si>
  <si>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</si>
  <si>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</si>
  <si>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</si>
  <si>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</si>
  <si>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</si>
  <si>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</si>
  <si>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</si>
  <si>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</si>
  <si>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</si>
  <si>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</si>
  <si>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</si>
  <si>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</si>
  <si>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</si>
  <si>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</si>
  <si>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</si>
  <si>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</si>
  <si>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</si>
  <si>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</si>
  <si>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</si>
  <si>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</si>
  <si>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</si>
  <si>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</si>
  <si>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</si>
  <si>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</si>
  <si>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</si>
  <si>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</si>
  <si>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</si>
  <si>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</si>
  <si>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</si>
  <si>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</si>
  <si>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</si>
  <si>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</si>
  <si>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</si>
  <si>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</si>
  <si>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</si>
  <si>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</si>
  <si>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</si>
  <si>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</si>
  <si>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</si>
  <si>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</si>
  <si>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</si>
  <si>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</si>
  <si>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</si>
  <si>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</si>
  <si>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</si>
  <si>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</si>
  <si>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</si>
  <si>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</si>
  <si>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</si>
  <si>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</si>
  <si>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</si>
  <si>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</si>
  <si>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</si>
  <si>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</si>
  <si>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</si>
  <si>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</si>
  <si>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</si>
  <si>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</si>
  <si>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</si>
  <si>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</si>
  <si>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</si>
  <si>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</si>
  <si>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</si>
  <si>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</si>
  <si>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</si>
  <si>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</si>
  <si>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</si>
  <si>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</si>
  <si>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</si>
  <si>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</si>
  <si>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</si>
  <si>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</si>
  <si>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</si>
  <si>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</si>
  <si>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</si>
  <si>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</si>
  <si>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</si>
  <si>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</si>
  <si>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</si>
  <si>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</si>
  <si>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</si>
  <si>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</si>
  <si>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</si>
  <si>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</si>
  <si>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</si>
  <si>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</si>
  <si>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</si>
  <si>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</si>
  <si>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</si>
  <si>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</si>
  <si>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</si>
  <si>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</si>
  <si>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</si>
  <si>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</si>
  <si>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</si>
  <si>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</si>
  <si>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</si>
  <si>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</si>
  <si>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</si>
  <si>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</si>
  <si>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</si>
  <si>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</si>
  <si>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</si>
  <si>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</si>
  <si>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</si>
  <si>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</si>
  <si>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</si>
  <si>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</si>
  <si>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</si>
  <si>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</si>
  <si>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</si>
  <si>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</si>
  <si>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</si>
  <si>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</si>
  <si>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</si>
  <si>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</si>
  <si>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</si>
  <si>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</si>
  <si>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</si>
  <si>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</si>
  <si>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</si>
  <si>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</si>
  <si>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</si>
  <si>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</si>
  <si>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</si>
  <si>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</si>
  <si>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</si>
  <si>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</si>
  <si>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</si>
  <si>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</si>
  <si>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</si>
  <si>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</si>
  <si>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</si>
  <si>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</si>
  <si>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</si>
  <si>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</si>
  <si>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</si>
  <si>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</si>
  <si>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</si>
  <si>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</si>
  <si>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</si>
  <si>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</si>
  <si>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</si>
  <si>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</si>
  <si>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</si>
  <si>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</si>
  <si>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</si>
  <si>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</si>
  <si>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</si>
  <si>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</si>
  <si>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</si>
  <si>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</si>
  <si>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</si>
  <si>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</si>
  <si>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</si>
  <si>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</si>
  <si>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</si>
  <si>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</si>
  <si>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</si>
  <si>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</si>
  <si>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</si>
  <si>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</si>
  <si>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</si>
  <si>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</si>
  <si>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</si>
  <si>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</si>
  <si>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</si>
  <si>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</si>
  <si>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</si>
  <si>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</si>
  <si>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</si>
  <si>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</si>
  <si>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</si>
  <si>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</si>
  <si>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</si>
  <si>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</si>
  <si>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</si>
  <si>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</si>
  <si>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</si>
  <si>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</si>
  <si>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</si>
  <si>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</si>
  <si>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</si>
  <si>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</si>
  <si>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</si>
  <si>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</si>
  <si>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</si>
  <si>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</si>
  <si>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</si>
  <si>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</si>
  <si>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</si>
  <si>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</si>
  <si>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</si>
  <si>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</si>
  <si>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</si>
  <si>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</si>
  <si>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</si>
  <si>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</si>
  <si>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</si>
  <si>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</si>
  <si>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</si>
  <si>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</si>
  <si>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</si>
  <si>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</si>
  <si>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</si>
  <si>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</si>
  <si>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</si>
  <si>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</si>
  <si>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</si>
  <si>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</si>
  <si>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</si>
  <si>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</si>
  <si>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</si>
  <si>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</si>
  <si>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</si>
  <si>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</si>
  <si>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</si>
  <si>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</si>
  <si>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</si>
  <si>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</si>
  <si>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</si>
  <si>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</si>
  <si>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</si>
  <si>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</si>
  <si>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</si>
  <si>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</si>
  <si>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</si>
  <si>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</si>
  <si>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</si>
  <si>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</si>
  <si>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</si>
  <si>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</si>
  <si>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</si>
  <si>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</si>
  <si>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</si>
  <si>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</si>
  <si>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</si>
  <si>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</si>
  <si>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</si>
  <si>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</si>
  <si>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</si>
  <si>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</si>
  <si>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</si>
  <si>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</si>
  <si>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</si>
  <si>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</si>
  <si>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</si>
  <si>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</si>
  <si>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</si>
  <si>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</si>
  <si>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</si>
  <si>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</si>
  <si>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</si>
  <si>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</si>
  <si>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</si>
  <si>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</si>
  <si>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</si>
  <si>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</si>
  <si>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</si>
  <si>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</si>
  <si>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</si>
  <si>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</si>
  <si>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</si>
  <si>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</si>
  <si>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</si>
  <si>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</si>
  <si>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</si>
  <si>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</si>
  <si>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</si>
  <si>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</si>
  <si>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</si>
  <si>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</si>
  <si>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</si>
  <si>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</si>
  <si>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</si>
  <si>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</si>
  <si>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</si>
  <si>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</si>
  <si>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</si>
  <si>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</si>
  <si>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</si>
  <si>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</si>
  <si>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</si>
  <si>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</si>
  <si>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</si>
  <si>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</si>
  <si>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</si>
  <si>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</si>
  <si>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</si>
  <si>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</si>
  <si>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</si>
  <si>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</si>
  <si>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</si>
  <si>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</si>
  <si>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</si>
  <si>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</si>
  <si>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</si>
  <si>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</si>
  <si>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</si>
  <si>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</si>
  <si>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</si>
  <si>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</si>
  <si>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</si>
  <si>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</si>
  <si>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</si>
  <si>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</si>
  <si>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</si>
  <si>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</si>
  <si>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</si>
  <si>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</si>
  <si>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</si>
  <si>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</si>
  <si>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</si>
  <si>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</si>
  <si>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</si>
  <si>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</si>
  <si>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</si>
  <si>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</si>
  <si>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</si>
  <si>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</si>
  <si>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</si>
  <si>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</si>
  <si>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</si>
  <si>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</si>
  <si>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</si>
  <si>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</si>
  <si>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</si>
  <si>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</si>
  <si>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</si>
  <si>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</si>
  <si>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</si>
  <si>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</si>
  <si>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</si>
  <si>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</si>
  <si>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</si>
  <si>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</si>
  <si>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</si>
  <si>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</si>
  <si>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</si>
  <si>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</si>
  <si>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</si>
  <si>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</si>
  <si>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</si>
  <si>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</si>
  <si>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</si>
  <si>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</si>
  <si>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</si>
  <si>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</si>
  <si>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</si>
  <si>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</si>
  <si>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</si>
  <si>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</si>
  <si>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</si>
  <si>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</si>
  <si>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</si>
  <si>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</si>
  <si>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</si>
  <si>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</si>
  <si>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</si>
  <si>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</si>
  <si>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</si>
  <si>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</si>
  <si>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</si>
  <si>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</si>
  <si>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</si>
  <si>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</si>
  <si>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</si>
  <si>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</si>
  <si>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</si>
  <si>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</si>
  <si>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</si>
  <si>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</si>
  <si>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</si>
  <si>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</si>
  <si>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</si>
  <si>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</si>
  <si>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</si>
  <si>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</si>
  <si>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</si>
  <si>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</si>
  <si>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</si>
  <si>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</si>
  <si>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</si>
  <si>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</si>
  <si>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</si>
  <si>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</si>
  <si>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</si>
  <si>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</si>
  <si>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</si>
  <si>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</si>
  <si>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</si>
  <si>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</si>
  <si>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</si>
  <si>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</si>
  <si>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</si>
  <si>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</si>
  <si>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</si>
  <si>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</si>
  <si>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</si>
  <si>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</si>
  <si>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</si>
  <si>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</si>
  <si>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</si>
  <si>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</si>
  <si>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</si>
  <si>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</si>
  <si>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</si>
  <si>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</si>
  <si>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</si>
  <si>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</si>
  <si>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</si>
  <si>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</si>
  <si>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</si>
  <si>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</si>
  <si>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</si>
  <si>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</si>
  <si>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</si>
  <si>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</si>
  <si>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</si>
  <si>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</si>
  <si>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</si>
  <si>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</si>
  <si>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</si>
  <si>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</si>
  <si>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</si>
  <si>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</si>
  <si>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</si>
  <si>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</si>
  <si>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</si>
  <si>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</si>
  <si>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</si>
  <si>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</si>
  <si>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</si>
  <si>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</si>
  <si>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</si>
  <si>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</si>
  <si>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</si>
  <si>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</si>
  <si>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</si>
  <si>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</si>
  <si>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</si>
  <si>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</si>
  <si>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</si>
  <si>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</si>
  <si>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</si>
  <si>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</si>
  <si>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</si>
  <si>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</si>
  <si>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</si>
  <si>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</si>
  <si>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</si>
  <si>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</si>
  <si>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</si>
  <si>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</si>
  <si>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</si>
  <si>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</si>
  <si>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</si>
  <si>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</si>
  <si>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</si>
  <si>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</si>
  <si>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</si>
  <si>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</si>
  <si>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</si>
  <si>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</si>
  <si>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</si>
  <si>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</si>
  <si>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</si>
  <si>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</si>
  <si>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</si>
  <si>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</si>
  <si>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</si>
  <si>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</si>
  <si>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</si>
  <si>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</si>
  <si>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</si>
  <si>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</si>
  <si>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</si>
  <si>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</si>
  <si>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</si>
  <si>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</si>
  <si>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</si>
  <si>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</si>
  <si>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</si>
  <si>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</si>
  <si>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</si>
  <si>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</si>
  <si>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</si>
  <si>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</si>
  <si>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</si>
  <si>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</si>
  <si>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</si>
  <si>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</si>
  <si>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</si>
  <si>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</si>
  <si>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</si>
  <si>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</si>
  <si>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</si>
  <si>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</si>
  <si>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</si>
  <si>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</si>
  <si>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</si>
  <si>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</si>
  <si>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</si>
  <si>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</si>
  <si>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</si>
  <si>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</si>
  <si>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</si>
  <si>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</si>
  <si>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</si>
  <si>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</si>
  <si>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</si>
  <si>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</si>
  <si>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</si>
  <si>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</si>
  <si>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</si>
  <si>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</si>
  <si>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</si>
  <si>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</si>
  <si>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</si>
  <si>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</si>
  <si>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</si>
  <si>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</si>
  <si>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</si>
  <si>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</si>
  <si>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</si>
  <si>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</si>
  <si>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</si>
  <si>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</si>
  <si>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</si>
  <si>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</si>
  <si>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</si>
  <si>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</si>
  <si>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</si>
  <si>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</si>
  <si>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</si>
  <si>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</si>
  <si>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</si>
  <si>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</si>
  <si>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</si>
  <si>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</si>
  <si>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</si>
  <si>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</si>
  <si>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</si>
  <si>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</si>
  <si>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</si>
  <si>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</si>
  <si>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</si>
  <si>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</si>
  <si>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</si>
  <si>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</si>
  <si>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</si>
  <si>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</si>
  <si>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</si>
  <si>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</si>
  <si>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</si>
  <si>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</si>
  <si>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</si>
  <si>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</si>
  <si>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</si>
  <si>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</si>
  <si>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</si>
  <si>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</si>
  <si>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</si>
  <si>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</si>
  <si>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</si>
  <si>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</si>
  <si>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</si>
  <si>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</si>
  <si>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</si>
  <si>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</si>
  <si>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</si>
  <si>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</si>
  <si>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</si>
  <si>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</si>
  <si>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</si>
  <si>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</si>
  <si>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</si>
  <si>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</si>
  <si>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</si>
  <si>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</si>
  <si>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</si>
  <si>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</si>
  <si>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</si>
  <si>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</si>
  <si>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</si>
  <si>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</si>
  <si>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</si>
  <si>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</si>
  <si>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</si>
  <si>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</si>
  <si>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</si>
  <si>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</si>
  <si>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</si>
  <si>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</si>
  <si>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</si>
  <si>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</si>
  <si>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</si>
  <si>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</si>
  <si>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</si>
  <si>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</si>
  <si>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</si>
  <si>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</si>
  <si>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</si>
  <si>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</si>
  <si>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</si>
  <si>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</si>
  <si>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</si>
  <si>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</si>
  <si>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</si>
  <si>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</si>
  <si>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</si>
  <si>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</si>
  <si>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</si>
  <si>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</si>
  <si>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</si>
  <si>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</si>
  <si>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</si>
  <si>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</si>
  <si>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</si>
  <si>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</si>
  <si>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</si>
  <si>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</si>
  <si>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</si>
  <si>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</si>
  <si>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</si>
  <si>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</si>
  <si>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</si>
  <si>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</si>
  <si>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</si>
  <si>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</si>
  <si>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</si>
  <si>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</si>
  <si>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</si>
  <si>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</si>
  <si>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</si>
  <si>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</si>
  <si>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</si>
  <si>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</si>
  <si>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</si>
  <si>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</si>
  <si>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</si>
  <si>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</si>
  <si>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</si>
  <si>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</si>
  <si>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</si>
  <si>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</si>
  <si>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</si>
  <si>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</si>
  <si>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</si>
  <si>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</si>
  <si>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</si>
  <si>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</si>
  <si>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</si>
  <si>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</si>
  <si>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</si>
  <si>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</si>
  <si>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</si>
  <si>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</si>
  <si>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</si>
  <si>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</si>
  <si>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</si>
  <si>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</si>
  <si>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</si>
  <si>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</si>
  <si>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</si>
  <si>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</si>
  <si>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</si>
  <si>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</si>
  <si>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</si>
  <si>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</si>
  <si>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</si>
  <si>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</si>
  <si>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</si>
  <si>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</si>
  <si>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</si>
  <si>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</si>
  <si>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</si>
  <si>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</si>
  <si>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</si>
  <si>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</si>
  <si>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</si>
  <si>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</si>
  <si>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</si>
  <si>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</si>
  <si>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</si>
  <si>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</si>
  <si>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</si>
  <si>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</si>
  <si>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</si>
  <si>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</si>
  <si>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</si>
  <si>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</si>
  <si>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</si>
  <si>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</si>
  <si>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</si>
  <si>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</si>
  <si>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</si>
  <si>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</si>
  <si>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</si>
  <si>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</si>
  <si>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</si>
  <si>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</si>
  <si>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</si>
  <si>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</si>
  <si>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</si>
  <si>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</si>
  <si>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</si>
  <si>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</si>
  <si>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</si>
  <si>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</si>
  <si>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</si>
  <si>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</si>
  <si>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</si>
  <si>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</si>
  <si>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</si>
  <si>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</si>
  <si>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</si>
  <si>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</si>
  <si>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</si>
  <si>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</si>
  <si>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</si>
  <si>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</si>
  <si>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</si>
  <si>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</si>
  <si>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</si>
  <si>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</si>
  <si>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</si>
  <si>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</si>
  <si>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</si>
  <si>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</si>
  <si>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</si>
  <si>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</si>
  <si>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</si>
  <si>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</si>
  <si>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</si>
  <si>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</si>
  <si>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</si>
  <si>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</si>
  <si>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</si>
  <si>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</si>
  <si>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</si>
  <si>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</si>
  <si>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</si>
  <si>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</si>
  <si>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</si>
  <si>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</si>
  <si>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</si>
  <si>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</si>
  <si>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</si>
  <si>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</si>
  <si>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</si>
  <si>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</si>
  <si>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</si>
  <si>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</si>
  <si>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</si>
  <si>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</si>
  <si>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</si>
  <si>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</si>
  <si>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</si>
  <si>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</si>
  <si>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</si>
  <si>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</si>
  <si>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</si>
  <si>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</si>
  <si>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</si>
  <si>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</si>
  <si>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</si>
  <si>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</si>
  <si>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</si>
  <si>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</si>
  <si>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</si>
  <si>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</si>
  <si>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</si>
  <si>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</si>
  <si>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</si>
  <si>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</si>
  <si>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</si>
  <si>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</si>
  <si>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</si>
  <si>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</si>
  <si>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</si>
  <si>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</si>
  <si>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</si>
  <si>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</si>
  <si>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</si>
  <si>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</si>
  <si>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</si>
  <si>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</si>
  <si>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</si>
  <si>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</si>
  <si>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</si>
  <si>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</si>
  <si>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</si>
  <si>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</si>
  <si>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</si>
  <si>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</si>
  <si>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</si>
  <si>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</si>
  <si>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</si>
  <si>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</si>
  <si>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</si>
  <si>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</si>
  <si>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</si>
  <si>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</si>
  <si>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</si>
  <si>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</si>
  <si>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</si>
  <si>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</si>
  <si>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</si>
  <si>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</si>
  <si>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</si>
  <si>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</si>
  <si>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</si>
  <si>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</si>
  <si>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</si>
  <si>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</si>
  <si>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</si>
  <si>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</si>
  <si>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</si>
  <si>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</si>
  <si>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</si>
  <si>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</si>
  <si>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</si>
  <si>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</si>
  <si>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</si>
  <si>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</si>
  <si>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</si>
  <si>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</si>
  <si>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</si>
  <si>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</si>
  <si>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</si>
  <si>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</si>
  <si>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</si>
  <si>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</si>
  <si>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</si>
  <si>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</si>
  <si>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</si>
  <si>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</si>
  <si>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</si>
  <si>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</si>
  <si>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</si>
  <si>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</si>
  <si>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</si>
  <si>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</si>
  <si>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</si>
  <si>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</si>
  <si>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</si>
  <si>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</si>
  <si>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</si>
  <si>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</si>
  <si>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</si>
  <si>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</si>
  <si>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</si>
  <si>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</si>
  <si>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</si>
  <si>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</si>
  <si>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</si>
  <si>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</si>
  <si>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</si>
  <si>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</si>
  <si>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</si>
  <si>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</si>
  <si>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</si>
  <si>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</si>
  <si>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</si>
  <si>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</si>
  <si>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</si>
  <si>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</si>
  <si>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</si>
  <si>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</si>
  <si>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</si>
  <si>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</si>
  <si>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</si>
  <si>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</si>
  <si>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</si>
  <si>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</si>
  <si>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</si>
  <si>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</si>
  <si>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</si>
  <si>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</si>
  <si>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</si>
  <si>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</si>
  <si>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</si>
  <si>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</si>
  <si>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</si>
  <si>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</si>
  <si>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</si>
  <si>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</si>
  <si>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</si>
  <si>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</si>
  <si>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</si>
  <si>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</si>
  <si>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</si>
  <si>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</si>
  <si>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</si>
  <si>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</si>
  <si>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</si>
  <si>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</si>
  <si>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</si>
  <si>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</si>
  <si>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</si>
  <si>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</si>
  <si>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</si>
  <si>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</si>
  <si>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</si>
  <si>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</si>
  <si>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</si>
  <si>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</si>
  <si>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</si>
  <si>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</si>
  <si>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</si>
  <si>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</si>
  <si>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</si>
  <si>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</si>
  <si>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</si>
  <si>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</si>
  <si>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</si>
  <si>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</si>
  <si>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</si>
  <si>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</si>
  <si>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</si>
  <si>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</si>
  <si>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</si>
  <si>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</si>
  <si>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</si>
  <si>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</si>
  <si>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</si>
  <si>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</si>
  <si>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</si>
  <si>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</si>
  <si>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</si>
  <si>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</si>
  <si>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</si>
  <si>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</si>
  <si>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</si>
  <si>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</si>
  <si>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</si>
  <si>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</si>
  <si>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</si>
  <si>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</si>
  <si>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</si>
  <si>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</si>
  <si>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</si>
  <si>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</si>
  <si>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</si>
  <si>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</si>
  <si>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</si>
  <si>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</si>
  <si>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</si>
  <si>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</si>
  <si>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</si>
  <si>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</si>
  <si>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</si>
  <si>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</si>
  <si>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</si>
  <si>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</si>
  <si>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</si>
  <si>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</si>
  <si>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</si>
  <si>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</si>
  <si>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</si>
  <si>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</si>
  <si>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</si>
  <si>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</si>
  <si>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</si>
  <si>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</si>
  <si>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</si>
  <si>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</si>
  <si>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</si>
  <si>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</si>
  <si>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</si>
  <si>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</si>
  <si>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</si>
  <si>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</si>
  <si>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</si>
  <si>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</si>
  <si>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</si>
  <si>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</si>
  <si>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</si>
  <si>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</si>
  <si>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</si>
  <si>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</si>
  <si>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</si>
  <si>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</si>
  <si>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</si>
  <si>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</si>
  <si>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</si>
  <si>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</si>
  <si>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</si>
  <si>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</si>
  <si>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</si>
  <si>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</si>
  <si>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</si>
  <si>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</si>
  <si>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</si>
  <si>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</si>
  <si>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</si>
  <si>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</si>
  <si>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</si>
  <si>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</si>
  <si>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</si>
  <si>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</si>
  <si>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</si>
  <si>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</si>
  <si>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</si>
  <si>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</si>
  <si>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</si>
  <si>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</si>
  <si>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</si>
  <si>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</si>
  <si>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</si>
  <si>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</si>
  <si>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</si>
  <si>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</si>
  <si>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</si>
  <si>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</si>
  <si>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</si>
  <si>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</si>
  <si>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</si>
  <si>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</si>
  <si>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</si>
  <si>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</si>
  <si>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</si>
  <si>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</si>
  <si>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</si>
  <si>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</si>
  <si>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</si>
  <si>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</si>
  <si>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</si>
  <si>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</si>
  <si>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</si>
  <si>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</si>
  <si>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</si>
  <si>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</si>
  <si>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</si>
  <si>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</si>
  <si>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</si>
  <si>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</si>
  <si>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</si>
  <si>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</si>
  <si>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</si>
  <si>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</si>
  <si>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</si>
  <si>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</si>
  <si>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</si>
  <si>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</si>
  <si>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</si>
  <si>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</si>
  <si>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</si>
  <si>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</si>
  <si>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</si>
  <si>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</si>
  <si>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</si>
  <si>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</si>
  <si>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</si>
  <si>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</si>
  <si>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</si>
  <si>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</si>
  <si>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</si>
  <si>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</si>
  <si>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</si>
  <si>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</si>
  <si>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</si>
  <si>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</si>
  <si>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</si>
  <si>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</si>
  <si>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</si>
  <si>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</si>
  <si>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</si>
  <si>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</si>
  <si>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</si>
  <si>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</si>
  <si>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</si>
  <si>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</si>
  <si>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</si>
  <si>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</si>
  <si>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</si>
  <si>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</si>
  <si>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</si>
  <si>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</si>
  <si>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</si>
  <si>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</si>
  <si>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</si>
  <si>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</si>
  <si>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</si>
  <si>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</si>
  <si>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</si>
  <si>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</si>
  <si>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</si>
  <si>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</si>
  <si>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</si>
  <si>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</si>
  <si>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</si>
  <si>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</si>
  <si>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</si>
  <si>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</si>
  <si>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</si>
  <si>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</si>
  <si>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</si>
  <si>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</si>
  <si>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</si>
  <si>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</si>
  <si>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</si>
  <si>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</si>
  <si>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</si>
  <si>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</si>
  <si>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</si>
  <si>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</si>
  <si>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</si>
  <si>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</si>
  <si>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</si>
  <si>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</si>
  <si>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</si>
  <si>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</si>
  <si>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</si>
  <si>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</si>
  <si>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</si>
  <si>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</si>
  <si>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</si>
  <si>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</si>
  <si>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</si>
  <si>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</si>
  <si>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</si>
  <si>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</si>
  <si>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</si>
  <si>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</si>
  <si>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</si>
  <si>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</si>
  <si>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</si>
  <si>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</si>
  <si>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</si>
  <si>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</si>
  <si>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</si>
  <si>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</si>
  <si>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</si>
  <si>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</si>
  <si>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</si>
  <si>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</si>
  <si>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</si>
  <si>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</si>
  <si>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</si>
  <si>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</si>
  <si>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</si>
  <si>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</si>
  <si>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</si>
  <si>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</si>
  <si>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</si>
  <si>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</si>
  <si>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</si>
  <si>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</si>
  <si>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</si>
  <si>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</si>
  <si>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</si>
  <si>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</si>
  <si>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</si>
  <si>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</si>
  <si>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</si>
  <si>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</si>
  <si>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</si>
  <si>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</si>
  <si>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</si>
  <si>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</si>
  <si>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</si>
  <si>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</si>
  <si>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</si>
  <si>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</si>
  <si>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</si>
  <si>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</si>
  <si>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</si>
  <si>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</si>
  <si>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</si>
  <si>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</si>
  <si>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</si>
  <si>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</si>
  <si>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</si>
  <si>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</si>
  <si>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</si>
  <si>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</si>
  <si>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</si>
  <si>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</si>
  <si>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</si>
  <si>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</si>
  <si>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</si>
  <si>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</si>
  <si>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</si>
  <si>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</si>
  <si>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</si>
  <si>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</si>
  <si>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</si>
  <si>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</si>
  <si>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</si>
  <si>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</si>
  <si>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</si>
  <si>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</si>
  <si>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</si>
  <si>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</si>
  <si>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</si>
  <si>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</si>
  <si>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</si>
  <si>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</si>
  <si>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</si>
  <si>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</si>
  <si>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</si>
  <si>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</si>
  <si>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</si>
  <si>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</si>
  <si>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</si>
  <si>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</si>
  <si>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</si>
  <si>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</si>
  <si>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</si>
  <si>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</si>
  <si>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</si>
  <si>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</si>
  <si>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</si>
  <si>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</si>
  <si>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</si>
  <si>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</si>
  <si>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</si>
  <si>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</si>
  <si>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</si>
  <si>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</si>
  <si>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</si>
  <si>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</si>
  <si>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</si>
  <si>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</si>
  <si>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</si>
  <si>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</si>
  <si>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</si>
  <si>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</si>
  <si>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</si>
  <si>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</si>
  <si>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</si>
  <si>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</si>
  <si>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</si>
  <si>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</si>
  <si>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</si>
  <si>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</si>
  <si>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</si>
  <si>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</si>
  <si>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</si>
  <si>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</si>
  <si>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</si>
  <si>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</si>
  <si>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</si>
  <si>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</si>
  <si>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</si>
  <si>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</si>
  <si>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</si>
  <si>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</si>
  <si>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</si>
  <si>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</si>
  <si>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</si>
  <si>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</si>
  <si>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</si>
  <si>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</si>
  <si>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</si>
  <si>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</si>
  <si>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</si>
  <si>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</si>
  <si>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</si>
  <si>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</si>
  <si>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</si>
  <si>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</si>
  <si>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</si>
  <si>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</si>
  <si>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</si>
  <si>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</si>
  <si>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</si>
  <si>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</si>
  <si>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</si>
  <si>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</si>
  <si>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</si>
  <si>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</si>
  <si>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</si>
  <si>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</si>
  <si>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</si>
  <si>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</si>
  <si>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</si>
  <si>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</si>
  <si>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</si>
  <si>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</si>
  <si>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</si>
  <si>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</si>
  <si>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</si>
  <si>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</si>
  <si>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</si>
  <si>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</si>
  <si>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</si>
  <si>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</si>
  <si>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</si>
  <si>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</si>
  <si>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</si>
  <si>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</si>
  <si>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</si>
  <si>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</si>
  <si>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</si>
  <si>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</si>
  <si>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</si>
  <si>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</si>
  <si>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</si>
  <si>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</si>
  <si>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</si>
  <si>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</si>
  <si>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</si>
  <si>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</si>
  <si>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</si>
  <si>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</si>
  <si>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</si>
  <si>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</si>
  <si>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</si>
  <si>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</si>
  <si>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</si>
  <si>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</si>
  <si>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</si>
  <si>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</si>
  <si>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</si>
  <si>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</si>
  <si>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</si>
  <si>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</si>
  <si>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</si>
  <si>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</si>
  <si>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</si>
  <si>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</si>
  <si>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</si>
  <si>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</si>
  <si>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</si>
  <si>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</si>
  <si>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</si>
  <si>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</si>
  <si>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</si>
  <si>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</si>
  <si>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</si>
  <si>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</si>
  <si>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</si>
  <si>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</si>
  <si>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</si>
  <si>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</si>
  <si>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</si>
  <si>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</si>
  <si>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</si>
  <si>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</si>
  <si>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</si>
  <si>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</si>
  <si>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</si>
  <si>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</si>
  <si>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</si>
  <si>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</si>
  <si>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</si>
  <si>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</si>
  <si>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</si>
  <si>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</si>
  <si>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</si>
  <si>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</si>
  <si>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</si>
  <si>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</si>
  <si>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</si>
  <si>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</si>
  <si>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</si>
  <si>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</si>
  <si>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</si>
  <si>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</si>
  <si>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</si>
  <si>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</si>
  <si>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</si>
  <si>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</si>
  <si>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</si>
  <si>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</si>
  <si>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</si>
  <si>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</si>
  <si>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</si>
  <si>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</si>
  <si>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</si>
  <si>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</si>
  <si>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</si>
  <si>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</si>
  <si>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</si>
  <si>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</si>
  <si>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</si>
  <si>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</si>
  <si>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</si>
  <si>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</si>
  <si>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</si>
  <si>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</si>
  <si>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</si>
  <si>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</si>
  <si>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</si>
  <si>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</si>
  <si>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</si>
  <si>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</si>
  <si>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</si>
  <si>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</si>
  <si>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</si>
  <si>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</si>
  <si>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</si>
  <si>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</si>
  <si>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</si>
  <si>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</si>
  <si>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</si>
  <si>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</si>
  <si>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</si>
  <si>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</si>
  <si>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</si>
  <si>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</si>
  <si>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</si>
  <si>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</si>
  <si>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</si>
  <si>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</si>
  <si>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</si>
  <si>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</si>
  <si>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</si>
  <si>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</si>
  <si>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</si>
  <si>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</si>
  <si>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</si>
  <si>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</si>
  <si>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</si>
  <si>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</si>
  <si>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</si>
  <si>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</si>
  <si>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</si>
  <si>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</si>
  <si>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</si>
  <si>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</si>
  <si>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</si>
  <si>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</si>
  <si>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</si>
  <si>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</si>
  <si>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</si>
  <si>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</si>
  <si>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</si>
  <si>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</si>
  <si>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</si>
  <si>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</si>
  <si>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</si>
  <si>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</si>
  <si>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</si>
  <si>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</si>
  <si>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</si>
  <si>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</si>
  <si>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</si>
  <si>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</si>
  <si>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</si>
  <si>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</si>
  <si>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</si>
  <si>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</si>
  <si>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</si>
  <si>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</si>
  <si>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</si>
  <si>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</si>
  <si>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</si>
  <si>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</si>
  <si>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</si>
  <si>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</si>
  <si>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</si>
  <si>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</si>
  <si>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</si>
  <si>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</si>
  <si>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</si>
  <si>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</si>
  <si>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</si>
  <si>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</si>
  <si>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</si>
  <si>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</si>
  <si>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</si>
  <si>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</si>
  <si>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</si>
  <si>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</si>
  <si>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</si>
  <si>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</si>
  <si>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</si>
  <si>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</si>
  <si>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</si>
  <si>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</si>
  <si>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</si>
  <si>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</si>
  <si>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</si>
  <si>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</si>
  <si>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</si>
  <si>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</si>
  <si>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</si>
  <si>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</si>
  <si>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</si>
  <si>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</si>
  <si>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</si>
  <si>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</si>
  <si>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</si>
  <si>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</si>
  <si>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</si>
  <si>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</si>
  <si>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</si>
  <si>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</si>
  <si>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</si>
  <si>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</si>
  <si>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</si>
  <si>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</si>
  <si>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</si>
  <si>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</si>
  <si>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</si>
  <si>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</si>
  <si>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</si>
  <si>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</si>
  <si>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</si>
  <si>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</si>
  <si>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</si>
  <si>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</si>
  <si>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</si>
  <si>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</si>
  <si>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</si>
  <si>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</si>
  <si>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</si>
  <si>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</si>
  <si>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</si>
  <si>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</si>
  <si>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</si>
  <si>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</si>
  <si>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</si>
  <si>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</si>
  <si>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</si>
  <si>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</si>
  <si>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</si>
  <si>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</si>
  <si>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</si>
  <si>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</si>
  <si>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</si>
  <si>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</si>
  <si>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</si>
  <si>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</si>
  <si>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</si>
  <si>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</si>
  <si>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</si>
  <si>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</si>
  <si>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</si>
  <si>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</si>
  <si>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</si>
  <si>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</si>
  <si>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</si>
  <si>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</si>
  <si>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</si>
  <si>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</si>
  <si>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</si>
  <si>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</si>
  <si>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</si>
  <si>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</si>
  <si>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</si>
  <si>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</si>
  <si>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</si>
  <si>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</si>
  <si>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</si>
  <si>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</si>
  <si>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</si>
  <si>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</si>
  <si>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</si>
  <si>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</si>
  <si>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</si>
  <si>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</si>
  <si>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</si>
  <si>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</si>
  <si>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</si>
  <si>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</si>
  <si>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</si>
  <si>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</si>
  <si>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</si>
  <si>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</si>
  <si>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</si>
  <si>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</si>
  <si>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</si>
  <si>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</si>
  <si>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</si>
  <si>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</si>
  <si>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</si>
  <si>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</si>
  <si>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</si>
  <si>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</si>
  <si>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</si>
  <si>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</si>
  <si>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</si>
  <si>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</si>
  <si>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</si>
  <si>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</si>
  <si>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</si>
  <si>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</si>
  <si>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</si>
  <si>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</si>
  <si>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</si>
  <si>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</si>
  <si>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</si>
  <si>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</si>
  <si>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</si>
  <si>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</si>
  <si>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</si>
  <si>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</si>
  <si>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</si>
  <si>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</si>
  <si>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</si>
  <si>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</si>
  <si>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</si>
  <si>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</si>
  <si>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</si>
  <si>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</si>
  <si>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</si>
  <si>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</si>
  <si>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</si>
  <si>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</si>
  <si>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</si>
  <si>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</si>
  <si>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</si>
  <si>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</si>
  <si>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</si>
  <si>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</si>
  <si>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</si>
  <si>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</si>
  <si>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</si>
  <si>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</si>
  <si>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</si>
  <si>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</si>
  <si>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</si>
  <si>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</si>
  <si>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</si>
  <si>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</si>
  <si>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</si>
  <si>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</si>
  <si>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</si>
  <si>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</si>
  <si>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</si>
  <si>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</si>
  <si>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</si>
  <si>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</si>
  <si>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</si>
  <si>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</si>
  <si>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</si>
  <si>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</si>
  <si>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</si>
  <si>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</si>
  <si>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</si>
  <si>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</si>
  <si>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</si>
  <si>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</si>
  <si>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</si>
  <si>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</si>
  <si>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</si>
  <si>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</si>
  <si>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</si>
  <si>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</si>
  <si>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</si>
  <si>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</si>
  <si>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</si>
  <si>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</si>
  <si>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</si>
  <si>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</si>
  <si>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</si>
  <si>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</si>
  <si>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</si>
  <si>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</si>
  <si>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</si>
  <si>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</si>
  <si>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</si>
  <si>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</si>
  <si>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</si>
  <si>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</si>
  <si>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</si>
  <si>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</si>
  <si>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</si>
  <si>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</si>
  <si>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</si>
  <si>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</si>
  <si>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</si>
  <si>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</si>
  <si>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</si>
  <si>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</si>
  <si>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</si>
  <si>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</si>
  <si>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</si>
  <si>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</si>
  <si>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</si>
  <si>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</si>
  <si>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</si>
  <si>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</si>
  <si>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</si>
  <si>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</si>
  <si>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</si>
  <si>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</si>
  <si>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</si>
  <si>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</si>
  <si>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</si>
  <si>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</si>
  <si>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</si>
  <si>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</si>
  <si>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</si>
  <si>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</si>
  <si>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</si>
  <si>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</si>
  <si>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</si>
  <si>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</si>
  <si>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</si>
  <si>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</si>
  <si>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</si>
  <si>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</si>
  <si>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</si>
  <si>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</si>
  <si>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</si>
  <si>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</si>
  <si>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</si>
  <si>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</si>
  <si>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</si>
  <si>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</si>
  <si>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</si>
  <si>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</si>
  <si>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</si>
  <si>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</si>
  <si>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</si>
  <si>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</si>
  <si>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</si>
  <si>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</si>
  <si>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</si>
  <si>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</si>
  <si>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</si>
  <si>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</si>
  <si>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</si>
  <si>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</si>
  <si>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</si>
  <si>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</si>
  <si>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</si>
  <si>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</si>
  <si>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</si>
  <si>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</si>
  <si>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</si>
  <si>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</si>
  <si>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</si>
  <si>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</si>
  <si>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</si>
  <si>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</si>
  <si>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</si>
  <si>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</si>
  <si>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</si>
  <si>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</si>
  <si>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</si>
  <si>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</si>
  <si>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</si>
  <si>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</si>
  <si>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</si>
  <si>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</si>
  <si>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</si>
  <si>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</si>
  <si>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</si>
  <si>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</si>
  <si>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</si>
  <si>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</si>
  <si>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</si>
  <si>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</si>
  <si>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</si>
  <si>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</si>
  <si>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</si>
  <si>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</si>
  <si>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</si>
  <si>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</si>
  <si>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</si>
  <si>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</si>
  <si>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</si>
  <si>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</si>
  <si>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</si>
  <si>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</si>
  <si>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</si>
  <si>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</si>
  <si>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</si>
  <si>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</si>
  <si>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</si>
  <si>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</si>
  <si>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</si>
  <si>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</si>
  <si>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</si>
  <si>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</si>
  <si>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</si>
  <si>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</si>
  <si>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</si>
  <si>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</si>
  <si>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</si>
  <si>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</si>
  <si>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</si>
  <si>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</si>
  <si>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</si>
  <si>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</si>
  <si>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</si>
  <si>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</si>
  <si>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</si>
  <si>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</si>
  <si>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</si>
  <si>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</si>
  <si>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</si>
  <si>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</si>
  <si>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</si>
  <si>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</si>
  <si>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</si>
  <si>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</si>
  <si>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</si>
  <si>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</si>
  <si>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</si>
  <si>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</si>
  <si>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</si>
  <si>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</si>
  <si>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</si>
  <si>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</si>
  <si>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</si>
  <si>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</si>
  <si>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</si>
  <si>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</si>
  <si>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</si>
  <si>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</si>
  <si>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</si>
  <si>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</si>
  <si>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</si>
  <si>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</si>
  <si>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</si>
  <si>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</si>
  <si>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</si>
  <si>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</si>
  <si>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</si>
  <si>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</si>
  <si>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</si>
  <si>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</si>
  <si>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</si>
  <si>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</si>
  <si>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</si>
  <si>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</si>
  <si>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</si>
  <si>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</si>
  <si>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</si>
  <si>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</si>
  <si>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</si>
  <si>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</si>
  <si>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</si>
  <si>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</si>
  <si>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</si>
  <si>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</si>
  <si>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</si>
  <si>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</si>
  <si>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</si>
  <si>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</si>
  <si>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</si>
  <si>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</si>
  <si>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</si>
  <si>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</si>
  <si>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</si>
  <si>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</si>
  <si>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</si>
  <si>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</si>
  <si>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</si>
  <si>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</si>
  <si>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</si>
  <si>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</si>
  <si>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</si>
  <si>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</si>
  <si>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</si>
  <si>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</si>
  <si>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</si>
  <si>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</si>
  <si>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</si>
  <si>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</si>
  <si>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</si>
  <si>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</si>
  <si>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</si>
  <si>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</si>
  <si>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</si>
  <si>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</si>
  <si>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</si>
  <si>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</si>
  <si>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</si>
  <si>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</si>
  <si>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</si>
  <si>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</si>
  <si>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</si>
  <si>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</si>
  <si>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</si>
  <si>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</si>
  <si>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</si>
  <si>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</si>
  <si>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</si>
  <si>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</si>
  <si>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</si>
  <si>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</si>
  <si>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</si>
  <si>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</si>
  <si>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</si>
  <si>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</si>
  <si>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</si>
  <si>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</si>
  <si>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</si>
  <si>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</si>
  <si>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</si>
  <si>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</si>
  <si>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</si>
  <si>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</si>
  <si>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</si>
  <si>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</si>
  <si>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</si>
  <si>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</si>
  <si>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</si>
  <si>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</si>
  <si>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</si>
  <si>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</si>
  <si>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</si>
  <si>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</si>
  <si>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</si>
  <si>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</si>
  <si>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</si>
  <si>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</si>
  <si>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</si>
  <si>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</si>
  <si>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</si>
  <si>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</si>
  <si>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</si>
  <si>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</si>
  <si>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</si>
  <si>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</si>
  <si>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</si>
  <si>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</si>
  <si>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</si>
  <si>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</si>
  <si>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</si>
  <si>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</si>
  <si>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</si>
  <si>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</si>
  <si>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</si>
  <si>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</si>
  <si>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</si>
  <si>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</si>
  <si>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</si>
  <si>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</si>
  <si>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</si>
  <si>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</si>
  <si>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</si>
  <si>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</si>
  <si>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</si>
  <si>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</si>
  <si>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</si>
  <si>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</si>
  <si>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</si>
  <si>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</si>
  <si>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</si>
  <si>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</si>
  <si>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</si>
  <si>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</si>
  <si>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</si>
  <si>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</si>
  <si>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</si>
  <si>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</si>
  <si>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</si>
  <si>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</si>
  <si>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</si>
  <si>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</si>
  <si>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</si>
  <si>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</si>
  <si>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</si>
  <si>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</si>
  <si>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</si>
  <si>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</si>
  <si>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</si>
  <si>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</si>
  <si>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</si>
  <si>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</si>
  <si>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</si>
  <si>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</si>
  <si>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</si>
  <si>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</si>
  <si>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</si>
  <si>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</si>
  <si>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</si>
  <si>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</si>
  <si>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</si>
  <si>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</si>
  <si>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</si>
  <si>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</si>
  <si>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</si>
  <si>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</si>
  <si>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</si>
  <si>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</si>
  <si>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</si>
  <si>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</si>
  <si>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</si>
  <si>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</si>
  <si>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</si>
  <si>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</si>
  <si>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</si>
  <si>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</si>
  <si>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</si>
  <si>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</si>
  <si>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</si>
  <si>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</si>
  <si>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</si>
  <si>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</si>
  <si>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</si>
  <si>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</si>
  <si>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</si>
  <si>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</si>
  <si>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</si>
  <si>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</si>
  <si>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</si>
  <si>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</si>
  <si>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</si>
  <si>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</si>
  <si>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</si>
  <si>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</si>
  <si>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</si>
  <si>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</si>
  <si>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</si>
  <si>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</si>
  <si>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</si>
  <si>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</si>
  <si>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</si>
  <si>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</si>
  <si>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</si>
  <si>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</si>
  <si>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</si>
  <si>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</si>
  <si>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</si>
  <si>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</si>
  <si>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</si>
  <si>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</si>
  <si>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</si>
  <si>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</si>
  <si>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</si>
  <si>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</si>
  <si>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</si>
  <si>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</si>
  <si>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</si>
  <si>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</si>
  <si>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</si>
  <si>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</si>
  <si>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</si>
  <si>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</si>
  <si>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</si>
  <si>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</si>
  <si>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</si>
  <si>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</si>
  <si>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</si>
  <si>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</si>
  <si>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</si>
  <si>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</si>
  <si>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</si>
  <si>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</si>
  <si>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</si>
  <si>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</si>
  <si>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</si>
  <si>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</si>
  <si>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</si>
  <si>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</si>
  <si>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</si>
  <si>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</si>
  <si>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</si>
  <si>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</si>
  <si>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</si>
  <si>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</si>
  <si>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</si>
  <si>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</si>
  <si>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</si>
  <si>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</si>
  <si>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</si>
  <si>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</si>
  <si>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</si>
  <si>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</si>
  <si>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</si>
  <si>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</si>
  <si>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</si>
  <si>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</si>
  <si>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</si>
  <si>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</si>
  <si>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</si>
  <si>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</si>
  <si>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</si>
  <si>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</si>
  <si>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</si>
  <si>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</si>
  <si>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</si>
  <si>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</si>
  <si>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</si>
  <si>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</si>
  <si>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</si>
  <si>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</si>
  <si>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</si>
  <si>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</si>
  <si>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</si>
  <si>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</si>
  <si>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</si>
  <si>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</si>
  <si>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</si>
  <si>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</si>
  <si>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</si>
  <si>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</si>
  <si>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</si>
  <si>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</si>
  <si>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</si>
  <si>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</si>
  <si>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</si>
  <si>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</si>
  <si>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</si>
  <si>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</si>
  <si>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</si>
  <si>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</si>
  <si>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</si>
  <si>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</si>
  <si>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</si>
  <si>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</si>
  <si>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</si>
  <si>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</si>
  <si>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</si>
  <si>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</si>
  <si>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</si>
  <si>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</si>
  <si>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</si>
  <si>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</si>
  <si>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</si>
  <si>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</si>
  <si>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</si>
  <si>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</si>
  <si>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</si>
  <si>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</si>
  <si>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</si>
  <si>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</si>
  <si>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</si>
  <si>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</si>
  <si>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</si>
  <si>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</si>
  <si>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</si>
  <si>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</si>
  <si>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</si>
  <si>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</si>
  <si>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</si>
  <si>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</si>
  <si>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</si>
  <si>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</si>
  <si>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</si>
  <si>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</si>
  <si>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</si>
  <si>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</si>
  <si>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</si>
  <si>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</si>
  <si>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</si>
  <si>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</si>
  <si>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</si>
  <si>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</si>
  <si>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</si>
  <si>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</si>
  <si>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</si>
  <si>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</si>
  <si>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</si>
  <si>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</si>
  <si>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</si>
  <si>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</si>
  <si>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</si>
  <si>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</si>
  <si>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</si>
  <si>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</si>
  <si>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</si>
  <si>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</si>
  <si>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</si>
  <si>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</si>
  <si>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</si>
  <si>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</si>
  <si>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</si>
  <si>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</si>
  <si>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</si>
  <si>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</si>
  <si>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</si>
  <si>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</si>
  <si>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</si>
  <si>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</si>
  <si>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</si>
  <si>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</si>
  <si>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</si>
  <si>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</si>
  <si>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</si>
  <si>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</si>
  <si>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</si>
  <si>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</si>
  <si>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</si>
  <si>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</si>
  <si>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</si>
  <si>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</si>
  <si>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</si>
  <si>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</si>
  <si>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</si>
  <si>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</si>
  <si>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</si>
  <si>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</si>
  <si>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</si>
  <si>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</si>
  <si>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</si>
  <si>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</si>
  <si>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</si>
  <si>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</si>
  <si>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</si>
  <si>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</si>
  <si>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</si>
  <si>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</si>
  <si>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</si>
  <si>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</si>
  <si>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</si>
  <si>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</si>
  <si>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</si>
  <si>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</si>
  <si>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</si>
  <si>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</si>
  <si>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</si>
  <si>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</si>
  <si>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</si>
  <si>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</si>
  <si>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</si>
  <si>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</si>
  <si>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</si>
  <si>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</si>
  <si>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</si>
  <si>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</si>
  <si>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</si>
  <si>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</si>
  <si>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</si>
  <si>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</si>
  <si>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</si>
  <si>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</si>
  <si>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</si>
  <si>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</si>
  <si>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</si>
  <si>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</si>
  <si>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</si>
  <si>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</si>
  <si>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</si>
  <si>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</si>
  <si>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</si>
  <si>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</si>
  <si>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</si>
  <si>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</si>
  <si>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</si>
  <si>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</si>
  <si>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</si>
  <si>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</si>
  <si>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</si>
  <si>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</si>
  <si>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</si>
  <si>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</si>
  <si>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</si>
  <si>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</si>
  <si>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</si>
  <si>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</si>
  <si>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</si>
  <si>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</si>
  <si>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</si>
  <si>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</si>
  <si>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</si>
  <si>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</si>
  <si>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</si>
  <si>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</si>
  <si>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</si>
  <si>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</si>
  <si>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</si>
  <si>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</si>
  <si>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</si>
  <si>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</si>
  <si>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</si>
  <si>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</si>
  <si>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</si>
  <si>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</si>
  <si>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</si>
  <si>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</si>
  <si>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</si>
  <si>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</si>
  <si>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</si>
  <si>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</si>
  <si>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</si>
  <si>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</si>
  <si>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</si>
  <si>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</si>
  <si>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</si>
  <si>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</si>
  <si>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</si>
  <si>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</si>
  <si>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</si>
  <si>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</si>
  <si>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</si>
  <si>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</si>
  <si>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</si>
  <si>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</si>
  <si>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</si>
  <si>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</si>
  <si>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</si>
  <si>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</si>
  <si>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</si>
  <si>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</si>
  <si>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</si>
  <si>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</si>
  <si>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</si>
  <si>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</si>
  <si>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</si>
  <si>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</si>
  <si>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</si>
  <si>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</si>
  <si>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</si>
  <si>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</si>
  <si>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</si>
  <si>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</si>
  <si>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</si>
  <si>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</si>
  <si>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</si>
  <si>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</si>
  <si>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</si>
  <si>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</si>
  <si>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</si>
  <si>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</si>
  <si>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</si>
  <si>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</si>
  <si>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</si>
  <si>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</si>
  <si>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</si>
  <si>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</si>
  <si>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</si>
  <si>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</si>
  <si>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</si>
  <si>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</si>
  <si>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</si>
  <si>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</si>
  <si>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</si>
  <si>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</si>
  <si>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</si>
  <si>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</si>
  <si>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</si>
  <si>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</si>
  <si>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</si>
  <si>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</si>
  <si>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</si>
  <si>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</si>
  <si>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</si>
  <si>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</si>
  <si>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</si>
  <si>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</si>
  <si>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</si>
  <si>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</si>
  <si>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</si>
  <si>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</si>
  <si>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</si>
  <si>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</si>
  <si>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</si>
  <si>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</si>
  <si>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</si>
  <si>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</si>
  <si>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</si>
  <si>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</si>
  <si>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</si>
  <si>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</si>
  <si>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</si>
  <si>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</si>
  <si>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</si>
  <si>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</si>
  <si>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</si>
  <si>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</si>
  <si>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</si>
  <si>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</si>
  <si>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</si>
  <si>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</si>
  <si>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</si>
  <si>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</si>
  <si>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</si>
  <si>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</si>
  <si>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</si>
  <si>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</si>
  <si>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</si>
  <si>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</si>
  <si>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</si>
  <si>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</si>
  <si>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</si>
  <si>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</si>
  <si>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</si>
  <si>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</si>
  <si>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</si>
  <si>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</si>
  <si>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</si>
  <si>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</si>
  <si>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</si>
  <si>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</si>
  <si>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</si>
  <si>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</si>
  <si>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</si>
  <si>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</si>
  <si>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</si>
  <si>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</si>
  <si>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</si>
  <si>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</si>
  <si>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</si>
  <si>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</si>
  <si>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</si>
  <si>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</si>
  <si>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</si>
  <si>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</si>
  <si>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</si>
  <si>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</si>
  <si>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</si>
  <si>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</si>
  <si>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</si>
  <si>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</si>
  <si>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</si>
  <si>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</si>
  <si>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</si>
  <si>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</si>
  <si>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</si>
  <si>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</si>
  <si>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</si>
  <si>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</si>
  <si>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</si>
  <si>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</si>
  <si>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</si>
  <si>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</si>
  <si>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</si>
  <si>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</si>
  <si>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</si>
  <si>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</si>
  <si>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</si>
  <si>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</si>
  <si>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</si>
  <si>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</si>
  <si>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</si>
  <si>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</si>
  <si>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</si>
  <si>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</si>
  <si>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</si>
  <si>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</si>
  <si>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</si>
  <si>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</si>
  <si>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</si>
  <si>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</si>
  <si>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</si>
  <si>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</si>
  <si>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</si>
  <si>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</si>
  <si>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</si>
  <si>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</si>
  <si>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</si>
  <si>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</si>
  <si>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</si>
  <si>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</si>
  <si>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</si>
  <si>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</si>
  <si>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</si>
  <si>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</si>
  <si>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</si>
  <si>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</si>
  <si>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</si>
  <si>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</si>
  <si>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</si>
  <si>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</si>
  <si>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</si>
  <si>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</si>
  <si>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</si>
  <si>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</si>
  <si>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</si>
  <si>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</si>
  <si>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</si>
  <si>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</si>
  <si>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</si>
  <si>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</si>
  <si>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</si>
  <si>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</si>
  <si>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</si>
  <si>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</si>
  <si>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</si>
  <si>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</si>
  <si>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</si>
  <si>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</si>
  <si>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</si>
  <si>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</si>
  <si>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</si>
  <si>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</si>
  <si>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</si>
  <si>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</si>
  <si>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</si>
  <si>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</si>
  <si>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</si>
  <si>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</si>
  <si>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</si>
  <si>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</si>
  <si>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</si>
  <si>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</si>
  <si>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</si>
  <si>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</si>
  <si>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</si>
  <si>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</si>
  <si>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</si>
  <si>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</si>
  <si>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</si>
  <si>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</si>
  <si>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</si>
  <si>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</si>
  <si>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</si>
  <si>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</si>
  <si>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</si>
  <si>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</si>
  <si>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</si>
  <si>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</si>
  <si>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</si>
  <si>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</si>
  <si>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</si>
  <si>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</si>
  <si>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</si>
  <si>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</si>
  <si>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</si>
  <si>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</si>
  <si>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</si>
  <si>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</si>
  <si>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</si>
  <si>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</si>
  <si>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</si>
  <si>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</si>
  <si>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</si>
  <si>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</si>
  <si>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</si>
  <si>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</si>
  <si>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</si>
  <si>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</si>
  <si>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</si>
  <si>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</si>
  <si>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</si>
  <si>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</si>
  <si>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</si>
  <si>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</si>
  <si>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</si>
  <si>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</si>
  <si>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</si>
  <si>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</si>
  <si>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</si>
  <si>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</si>
  <si>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</si>
  <si>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</si>
  <si>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</si>
  <si>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</si>
  <si>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</si>
  <si>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</si>
  <si>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</si>
  <si>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</si>
  <si>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</si>
  <si>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</si>
  <si>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</si>
  <si>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</si>
  <si>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</si>
  <si>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</si>
  <si>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</si>
  <si>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</si>
  <si>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</si>
  <si>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</si>
  <si>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</si>
  <si>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</si>
  <si>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</si>
  <si>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</si>
  <si>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</si>
  <si>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</si>
  <si>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</si>
  <si>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</si>
  <si>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</si>
  <si>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</si>
  <si>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</si>
  <si>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</si>
  <si>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</si>
  <si>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</si>
  <si>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</si>
  <si>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</si>
  <si>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</si>
  <si>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</si>
  <si>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</si>
  <si>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</si>
  <si>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</si>
  <si>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</si>
  <si>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</si>
  <si>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</si>
  <si>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</si>
  <si>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</si>
  <si>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</si>
  <si>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</si>
  <si>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</si>
  <si>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</si>
  <si>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</si>
  <si>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</si>
  <si>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</si>
  <si>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</si>
  <si>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</si>
  <si>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</si>
  <si>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</si>
  <si>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</si>
  <si>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</si>
  <si>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</si>
  <si>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</si>
  <si>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</si>
  <si>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</si>
  <si>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</si>
  <si>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</si>
  <si>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</si>
  <si>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</si>
  <si>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</si>
  <si>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</si>
  <si>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</si>
  <si>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</si>
  <si>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</si>
  <si>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</si>
  <si>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</si>
  <si>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</si>
  <si>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</si>
  <si>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</si>
  <si>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</si>
  <si>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</si>
  <si>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</si>
  <si>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</si>
  <si>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</si>
  <si>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</si>
  <si>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</si>
  <si>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</si>
  <si>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</si>
  <si>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</si>
  <si>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</si>
  <si>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</si>
  <si>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</si>
  <si>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</si>
  <si>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</si>
  <si>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</si>
  <si>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</si>
  <si>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</si>
  <si>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</si>
  <si>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</si>
  <si>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</si>
  <si>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</si>
  <si>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</si>
  <si>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</si>
  <si>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</si>
  <si>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</si>
  <si>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</si>
  <si>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</si>
  <si>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</si>
  <si>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</si>
  <si>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</si>
  <si>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</si>
  <si>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</si>
  <si>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</si>
  <si>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</si>
  <si>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</si>
  <si>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</si>
  <si>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</si>
  <si>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</si>
  <si>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</si>
  <si>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</si>
  <si>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</si>
  <si>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</si>
  <si>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</si>
  <si>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</si>
  <si>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</si>
  <si>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</si>
  <si>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</si>
  <si>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</si>
  <si>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</si>
  <si>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</si>
  <si>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</si>
  <si>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</si>
  <si>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</si>
  <si>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</si>
  <si>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</si>
  <si>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</si>
  <si>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</si>
  <si>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</si>
  <si>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</si>
  <si>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</si>
  <si>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</si>
  <si>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</si>
  <si>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</si>
  <si>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</si>
  <si>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</si>
  <si>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</si>
  <si>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</si>
  <si>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</si>
  <si>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</si>
  <si>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</si>
  <si>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</si>
  <si>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</si>
  <si>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</si>
  <si>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</si>
  <si>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</si>
  <si>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</si>
  <si>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</si>
  <si>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</si>
  <si>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</si>
  <si>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</si>
  <si>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</si>
  <si>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</si>
  <si>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</si>
  <si>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</si>
  <si>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</si>
  <si>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</si>
  <si>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</si>
  <si>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</si>
  <si>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</si>
  <si>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</si>
  <si>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</si>
  <si>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</si>
  <si>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</si>
  <si>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</si>
  <si>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</si>
  <si>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</si>
  <si>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</si>
  <si>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</si>
  <si>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</si>
  <si>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</si>
  <si>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</si>
  <si>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</si>
  <si>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</si>
  <si>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</si>
  <si>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</si>
  <si>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</si>
  <si>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</si>
  <si>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</si>
  <si>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</si>
  <si>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</si>
  <si>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</si>
  <si>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</si>
  <si>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</si>
  <si>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</si>
  <si>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</si>
  <si>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</si>
  <si>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</si>
  <si>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</si>
  <si>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</si>
  <si>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</si>
  <si>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</si>
  <si>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</si>
  <si>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</si>
  <si>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</si>
  <si>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</si>
  <si>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</si>
  <si>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</si>
  <si>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</si>
  <si>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</si>
  <si>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</si>
  <si>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</si>
  <si>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</si>
  <si>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</si>
  <si>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</si>
  <si>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</si>
  <si>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</si>
  <si>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</si>
  <si>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</si>
  <si>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</si>
  <si>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</si>
  <si>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</si>
  <si>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</si>
  <si>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</si>
  <si>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</si>
  <si>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</si>
  <si>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</si>
  <si>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</si>
  <si>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</si>
  <si>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</si>
  <si>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</si>
  <si>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</si>
  <si>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</si>
  <si>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</si>
  <si>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</si>
  <si>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</si>
  <si>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</si>
  <si>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</si>
  <si>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</si>
  <si>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</si>
  <si>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</si>
  <si>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</si>
  <si>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</si>
  <si>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</si>
  <si>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</si>
  <si>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</si>
  <si>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</si>
  <si>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</si>
  <si>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</si>
  <si>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</si>
  <si>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</si>
  <si>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</si>
  <si>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</si>
  <si>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</si>
  <si>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</si>
  <si>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</si>
  <si>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</si>
  <si>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</si>
  <si>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</si>
  <si>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</si>
  <si>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</si>
  <si>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</si>
  <si>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</si>
  <si>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</si>
  <si>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</si>
  <si>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</si>
  <si>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</si>
  <si>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</si>
  <si>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</si>
  <si>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</si>
  <si>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</si>
  <si>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</si>
  <si>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</si>
  <si>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</si>
  <si>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</si>
  <si>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</si>
  <si>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</si>
  <si>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</si>
  <si>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</si>
  <si>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</si>
  <si>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</si>
  <si>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</si>
  <si>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</si>
  <si>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</si>
  <si>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</si>
  <si>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</si>
  <si>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</si>
  <si>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</si>
  <si>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</si>
  <si>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</si>
  <si>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</si>
  <si>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</si>
  <si>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</si>
  <si>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</si>
  <si>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</si>
  <si>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</si>
  <si>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</si>
  <si>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</si>
  <si>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</si>
  <si>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</si>
  <si>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</si>
  <si>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</si>
  <si>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</si>
  <si>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</si>
  <si>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</si>
  <si>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</si>
  <si>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</si>
  <si>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</si>
  <si>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</si>
  <si>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</si>
  <si>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</si>
  <si>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</si>
  <si>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</si>
  <si>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</si>
  <si>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</si>
  <si>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</si>
  <si>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</si>
  <si>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</si>
  <si>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</si>
  <si>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</si>
  <si>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</si>
  <si>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</si>
  <si>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</si>
  <si>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</si>
  <si>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</si>
  <si>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</si>
  <si>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</si>
  <si>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</si>
  <si>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</si>
  <si>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</si>
  <si>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</si>
  <si>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</si>
  <si>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</si>
  <si>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</si>
  <si>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</si>
  <si>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</si>
  <si>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</si>
  <si>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</si>
  <si>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</si>
  <si>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</si>
  <si>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</si>
  <si>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</si>
  <si>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</si>
  <si>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</si>
  <si>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</si>
  <si>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</si>
  <si>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</si>
  <si>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</si>
  <si>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</si>
  <si>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</si>
  <si>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</si>
  <si>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</si>
  <si>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</si>
  <si>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</si>
  <si>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</si>
  <si>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</si>
  <si>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</si>
  <si>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</si>
  <si>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</si>
  <si>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</si>
  <si>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</si>
  <si>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</si>
  <si>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</si>
  <si>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</si>
  <si>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</si>
  <si>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</si>
  <si>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</si>
  <si>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</si>
  <si>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</si>
  <si>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</si>
  <si>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</si>
  <si>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</si>
  <si>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</si>
  <si>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</si>
  <si>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</si>
  <si>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</si>
  <si>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</si>
  <si>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</si>
  <si>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</si>
  <si>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</si>
  <si>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</si>
  <si>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</si>
  <si>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</si>
  <si>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</si>
  <si>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</si>
  <si>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</si>
  <si>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</si>
  <si>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</si>
  <si>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</si>
  <si>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</si>
  <si>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</si>
  <si>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</si>
  <si>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</si>
  <si>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</si>
  <si>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</si>
  <si>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</si>
  <si>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</si>
  <si>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</si>
  <si>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</si>
  <si>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</si>
  <si>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</si>
  <si>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</si>
  <si>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</si>
  <si>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</si>
  <si>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</si>
  <si>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</si>
  <si>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</si>
  <si>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</si>
  <si>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</si>
  <si>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</si>
  <si>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</si>
  <si>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</si>
  <si>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</si>
  <si>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</si>
  <si>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</si>
  <si>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</si>
  <si>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</si>
  <si>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</si>
  <si>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</si>
  <si>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</si>
  <si>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</si>
  <si>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</si>
  <si>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</si>
  <si>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</si>
  <si>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</si>
  <si>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</si>
  <si>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</si>
  <si>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</si>
  <si>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</si>
  <si>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</si>
  <si>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</si>
  <si>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</si>
  <si>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</si>
  <si>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</si>
  <si>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</si>
  <si>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</si>
  <si>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</si>
  <si>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</si>
  <si>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</si>
  <si>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</si>
  <si>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</si>
  <si>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</si>
  <si>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</si>
  <si>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</si>
  <si>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</si>
  <si>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</si>
  <si>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</si>
  <si>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</si>
  <si>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</si>
  <si>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</si>
  <si>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</si>
  <si>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</si>
  <si>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</si>
  <si>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</si>
  <si>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</si>
  <si>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</si>
  <si>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</si>
  <si>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</si>
  <si>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</si>
  <si>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</si>
  <si>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</si>
  <si>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</si>
  <si>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</si>
  <si>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</si>
  <si>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</si>
  <si>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</si>
  <si>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</si>
  <si>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</si>
  <si>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</si>
  <si>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</si>
  <si>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</si>
  <si>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</si>
  <si>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</si>
  <si>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</si>
  <si>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</si>
  <si>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</si>
  <si>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</si>
  <si>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</si>
  <si>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</si>
  <si>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</si>
  <si>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</si>
  <si>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</si>
  <si>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</si>
  <si>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</si>
  <si>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</si>
  <si>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</si>
  <si>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</si>
  <si>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</si>
  <si>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</si>
  <si>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</si>
  <si>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</si>
  <si>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</si>
  <si>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</si>
  <si>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</si>
  <si>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</si>
  <si>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</si>
  <si>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</si>
  <si>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</si>
  <si>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</si>
  <si>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</si>
  <si>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</si>
  <si>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</si>
  <si>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</si>
  <si>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</si>
  <si>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</si>
  <si>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</si>
  <si>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</si>
  <si>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</si>
  <si>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</si>
  <si>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</si>
  <si>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</si>
  <si>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</si>
  <si>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</si>
  <si>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</si>
  <si>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</si>
  <si>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</si>
  <si>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</si>
  <si>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</si>
  <si>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</si>
  <si>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</si>
  <si>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</si>
  <si>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</si>
  <si>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</si>
  <si>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</si>
  <si>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</si>
  <si>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</si>
  <si>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</si>
  <si>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</si>
  <si>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</si>
  <si>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</si>
  <si>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</si>
  <si>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</si>
  <si>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</si>
  <si>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</si>
  <si>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</si>
  <si>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</si>
  <si>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</si>
  <si>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</si>
  <si>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</si>
  <si>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</si>
  <si>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</si>
  <si>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</si>
  <si>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</si>
  <si>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</si>
  <si>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</si>
  <si>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</si>
  <si>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</si>
  <si>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</si>
  <si>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</si>
  <si>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</si>
  <si>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</si>
  <si>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</si>
  <si>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</si>
  <si>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</si>
  <si>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</si>
  <si>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</si>
  <si>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</si>
  <si>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</si>
  <si>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</si>
  <si>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</si>
  <si>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</si>
  <si>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</si>
  <si>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</si>
  <si>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</si>
  <si>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</si>
  <si>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</si>
  <si>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</si>
  <si>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</si>
  <si>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</si>
  <si>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</si>
  <si>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</si>
  <si>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</si>
  <si>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</si>
  <si>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</si>
  <si>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</si>
  <si>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</si>
  <si>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</si>
  <si>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</si>
  <si>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</si>
  <si>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</si>
  <si>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</si>
  <si>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</si>
  <si>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</si>
  <si>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</si>
  <si>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</si>
  <si>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</si>
  <si>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</si>
  <si>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</si>
  <si>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</si>
  <si>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</si>
  <si>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</si>
  <si>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</si>
  <si>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</si>
  <si>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</si>
  <si>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</si>
  <si>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</si>
  <si>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</si>
  <si>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</si>
  <si>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</si>
  <si>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</si>
  <si>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</si>
  <si>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</si>
  <si>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</si>
  <si>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</si>
  <si>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</si>
  <si>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</si>
  <si>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</si>
  <si>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</si>
  <si>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</si>
  <si>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</si>
  <si>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</si>
  <si>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</si>
  <si>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</si>
  <si>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</si>
  <si>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</si>
  <si>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</si>
  <si>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</si>
  <si>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</si>
  <si>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</si>
  <si>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</si>
  <si>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</si>
  <si>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</si>
  <si>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</si>
  <si>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</si>
  <si>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</si>
  <si>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</si>
  <si>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</si>
  <si>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</si>
  <si>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</si>
  <si>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</si>
  <si>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</si>
  <si>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</si>
  <si>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</si>
  <si>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</si>
  <si>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</si>
  <si>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</si>
  <si>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</si>
  <si>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</si>
  <si>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</si>
  <si>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</si>
  <si>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</si>
  <si>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</si>
  <si>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</si>
  <si>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</si>
  <si>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</si>
  <si>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</si>
  <si>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</si>
  <si>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</si>
  <si>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</si>
  <si>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</si>
  <si>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</si>
  <si>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</si>
  <si>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</si>
  <si>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</si>
  <si>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</si>
  <si>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</si>
  <si>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</si>
  <si>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</si>
  <si>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</si>
  <si>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</si>
  <si>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</si>
  <si>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</si>
  <si>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</si>
  <si>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</si>
  <si>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</si>
  <si>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</si>
  <si>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</si>
  <si>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</si>
  <si>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</si>
  <si>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</si>
  <si>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</si>
  <si>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</si>
  <si>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</si>
  <si>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</si>
  <si>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</si>
  <si>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</si>
  <si>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</si>
  <si>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</si>
  <si>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</si>
  <si>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</si>
  <si>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</si>
  <si>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</si>
  <si>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</si>
  <si>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</si>
  <si>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</si>
  <si>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</si>
  <si>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</si>
  <si>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</si>
  <si>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</si>
  <si>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</si>
  <si>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</si>
  <si>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</si>
  <si>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</si>
  <si>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</si>
  <si>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</si>
  <si>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</si>
  <si>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</si>
  <si>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</si>
  <si>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</si>
  <si>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</si>
  <si>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</si>
  <si>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</si>
  <si>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</si>
  <si>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</si>
  <si>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</si>
  <si>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</si>
  <si>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</si>
  <si>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</si>
  <si>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</si>
  <si>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</si>
  <si>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</si>
  <si>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</si>
  <si>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</si>
  <si>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</si>
  <si>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</si>
  <si>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</si>
  <si>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</si>
  <si>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</si>
  <si>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</si>
  <si>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</si>
  <si>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</si>
  <si>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</si>
  <si>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</si>
  <si>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</si>
  <si>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</si>
  <si>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</si>
  <si>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</si>
  <si>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</si>
  <si>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</si>
  <si>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</si>
  <si>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</si>
  <si>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</si>
  <si>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</si>
  <si>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</si>
  <si>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</si>
  <si>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</si>
  <si>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</si>
  <si>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</si>
  <si>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</si>
  <si>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</si>
  <si>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</si>
  <si>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</si>
  <si>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</si>
  <si>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</si>
  <si>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</si>
  <si>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</si>
  <si>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</si>
  <si>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</si>
  <si>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</si>
  <si>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</si>
  <si>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</si>
  <si>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</si>
  <si>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</si>
  <si>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</si>
  <si>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</si>
  <si>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</si>
  <si>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</si>
  <si>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</si>
  <si>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</si>
  <si>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</si>
  <si>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</si>
  <si>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</si>
  <si>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</si>
  <si>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</si>
  <si>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</si>
  <si>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</si>
  <si>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</si>
  <si>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</si>
  <si>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</si>
  <si>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</si>
  <si>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</si>
  <si>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</si>
  <si>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</si>
  <si>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</si>
  <si>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</si>
  <si>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</si>
  <si>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</si>
  <si>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</si>
  <si>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</si>
  <si>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</si>
  <si>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</si>
  <si>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</si>
  <si>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</si>
  <si>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</si>
  <si>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</si>
  <si>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</si>
  <si>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</si>
  <si>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</si>
  <si>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</si>
  <si>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</si>
  <si>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</si>
  <si>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</si>
  <si>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</si>
  <si>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</si>
  <si>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</si>
  <si>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</si>
  <si>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</si>
  <si>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</si>
  <si>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</si>
  <si>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</si>
  <si>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</si>
  <si>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</si>
  <si>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</si>
  <si>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</si>
  <si>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</si>
  <si>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</si>
  <si>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</si>
  <si>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</si>
  <si>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</si>
  <si>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</si>
  <si>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</si>
  <si>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</si>
  <si>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</si>
  <si>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</si>
  <si>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</si>
  <si>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</si>
  <si>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</si>
  <si>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</si>
  <si>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</si>
  <si>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</si>
  <si>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</si>
  <si>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</si>
  <si>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</si>
  <si>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</si>
  <si>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</si>
  <si>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</si>
  <si>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</si>
  <si>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</si>
  <si>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</si>
  <si>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</si>
  <si>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</si>
  <si>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</si>
  <si>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</si>
  <si>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</si>
  <si>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</si>
  <si>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</si>
  <si>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</si>
  <si>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</si>
  <si>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</si>
  <si>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</si>
  <si>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</si>
  <si>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</si>
  <si>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</si>
  <si>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</si>
  <si>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</si>
  <si>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</si>
  <si>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</si>
  <si>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</si>
  <si>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</si>
  <si>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</si>
  <si>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</si>
  <si>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</si>
  <si>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</si>
  <si>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</si>
  <si>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</si>
  <si>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</si>
  <si>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</si>
  <si>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</si>
  <si>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</si>
  <si>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</si>
  <si>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</si>
  <si>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</si>
  <si>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</si>
  <si>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</si>
  <si>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</si>
  <si>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</si>
  <si>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</si>
  <si>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</si>
  <si>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</si>
  <si>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</si>
  <si>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</si>
  <si>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</si>
  <si>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</si>
  <si>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</si>
  <si>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</si>
  <si>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</si>
  <si>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</si>
  <si>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</si>
  <si>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</si>
  <si>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</si>
  <si>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</si>
  <si>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</si>
  <si>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</si>
  <si>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</si>
  <si>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</si>
  <si>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</si>
  <si>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</si>
  <si>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</si>
  <si>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</si>
  <si>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</si>
  <si>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</si>
  <si>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</si>
  <si>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</si>
  <si>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</si>
  <si>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</si>
  <si>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</si>
  <si>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</si>
  <si>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</si>
  <si>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</si>
  <si>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</si>
  <si>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</si>
  <si>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</si>
  <si>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</si>
  <si>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</si>
  <si>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</si>
  <si>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</si>
  <si>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</si>
  <si>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</si>
  <si>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</si>
  <si>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</si>
  <si>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</si>
  <si>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</si>
  <si>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</si>
  <si>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</si>
  <si>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</si>
  <si>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</si>
  <si>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</si>
  <si>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</si>
  <si>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</si>
  <si>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</si>
  <si>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</si>
  <si>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</si>
  <si>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</si>
  <si>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</si>
  <si>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</si>
  <si>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</si>
  <si>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</si>
  <si>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</si>
  <si>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</si>
  <si>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</si>
  <si>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</si>
  <si>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</si>
  <si>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</si>
  <si>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</si>
  <si>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</si>
  <si>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</si>
  <si>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</si>
  <si>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</si>
  <si>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</si>
  <si>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</si>
  <si>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</si>
  <si>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</si>
  <si>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</si>
  <si>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</si>
  <si>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</si>
  <si>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</si>
  <si>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</si>
  <si>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</si>
  <si>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</si>
  <si>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</si>
  <si>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</si>
  <si>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</si>
  <si>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</si>
  <si>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</si>
  <si>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</si>
  <si>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</si>
  <si>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</si>
  <si>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</si>
  <si>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</si>
  <si>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</si>
  <si>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</si>
  <si>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</si>
  <si>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</si>
  <si>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</si>
  <si>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</si>
  <si>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</si>
  <si>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</si>
  <si>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</si>
  <si>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</si>
  <si>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</si>
  <si>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</si>
  <si>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</si>
  <si>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</si>
  <si>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</si>
  <si>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</si>
  <si>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</si>
  <si>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</si>
  <si>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</si>
  <si>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</si>
  <si>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</si>
  <si>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</si>
  <si>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</si>
  <si>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</si>
  <si>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</si>
  <si>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</si>
  <si>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</si>
  <si>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</si>
  <si>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</si>
  <si>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</si>
  <si>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</si>
  <si>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</si>
  <si>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</si>
  <si>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</si>
  <si>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</si>
  <si>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</si>
  <si>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</si>
  <si>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</si>
  <si>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</si>
  <si>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</si>
  <si>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</si>
  <si>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</si>
  <si>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</si>
  <si>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</si>
  <si>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</si>
  <si>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</si>
  <si>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</si>
  <si>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</si>
  <si>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</si>
  <si>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</si>
  <si>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</si>
  <si>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</si>
  <si>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</si>
  <si>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</si>
  <si>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</si>
  <si>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</si>
  <si>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</si>
  <si>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</si>
  <si>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</si>
  <si>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</si>
  <si>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</si>
  <si>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</si>
  <si>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</si>
  <si>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</si>
  <si>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</si>
  <si>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</si>
  <si>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</si>
  <si>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</si>
  <si>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</si>
  <si>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</si>
  <si>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</si>
  <si>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</si>
  <si>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</si>
  <si>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</si>
  <si>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</si>
  <si>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</si>
  <si>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</si>
  <si>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</si>
  <si>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</si>
  <si>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</si>
  <si>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</si>
  <si>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</si>
  <si>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</si>
  <si>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</si>
  <si>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</si>
  <si>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</si>
  <si>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</si>
  <si>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</si>
  <si>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</si>
  <si>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</si>
  <si>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</si>
  <si>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</si>
  <si>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</si>
  <si>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</si>
  <si>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</si>
  <si>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</si>
  <si>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</si>
  <si>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</si>
  <si>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</si>
  <si>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</si>
  <si>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</si>
  <si>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</si>
  <si>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</si>
  <si>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</si>
  <si>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</si>
  <si>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</si>
  <si>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</si>
  <si>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</si>
  <si>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</si>
  <si>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</si>
  <si>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</si>
  <si>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</si>
  <si>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</si>
  <si>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</si>
  <si>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</si>
  <si>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</si>
  <si>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</si>
  <si>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</si>
  <si>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</si>
  <si>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</si>
  <si>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</si>
  <si>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</si>
  <si>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</si>
  <si>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</si>
  <si>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</si>
  <si>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</si>
  <si>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</si>
  <si>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</si>
  <si>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</si>
  <si>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</si>
  <si>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</si>
  <si>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</si>
  <si>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</si>
  <si>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</si>
  <si>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</si>
  <si>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</si>
  <si>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</si>
  <si>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</si>
  <si>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</si>
  <si>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</si>
  <si>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</si>
  <si>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</si>
  <si>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</si>
  <si>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</si>
  <si>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</si>
  <si>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</si>
  <si>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</si>
  <si>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</si>
  <si>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</si>
  <si>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</si>
  <si>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</si>
  <si>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</si>
  <si>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</si>
  <si>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</si>
  <si>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</si>
  <si>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</si>
  <si>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</si>
  <si>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</si>
  <si>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</si>
  <si>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</si>
  <si>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</si>
  <si>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</si>
  <si>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</si>
  <si>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</si>
  <si>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</si>
  <si>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</si>
  <si>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</si>
  <si>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</si>
  <si>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</si>
  <si>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</si>
  <si>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</si>
  <si>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</si>
  <si>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</si>
  <si>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</si>
  <si>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</si>
  <si>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</si>
  <si>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</si>
  <si>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</si>
  <si>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</si>
  <si>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</si>
  <si>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</si>
  <si>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</si>
  <si>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</si>
  <si>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</si>
  <si>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</si>
  <si>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</si>
  <si>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</si>
  <si>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</si>
  <si>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</si>
  <si>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</si>
  <si>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</si>
  <si>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</si>
  <si>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</si>
  <si>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</si>
  <si>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</si>
  <si>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</si>
  <si>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</si>
  <si>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</si>
  <si>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</si>
  <si>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</si>
  <si>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</si>
  <si>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</si>
  <si>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</si>
  <si>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</si>
  <si>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</si>
  <si>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</si>
  <si>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</si>
  <si>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</si>
  <si>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</si>
  <si>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</si>
  <si>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</si>
  <si>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</si>
  <si>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</si>
  <si>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</si>
  <si>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</si>
  <si>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</si>
  <si>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</si>
  <si>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</si>
  <si>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</si>
  <si>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</si>
  <si>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</si>
  <si>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</si>
  <si>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</si>
  <si>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</si>
  <si>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</si>
  <si>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</si>
  <si>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</si>
  <si>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</si>
  <si>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</si>
  <si>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</si>
  <si>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</si>
  <si>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</si>
  <si>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</si>
  <si>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</si>
  <si>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</si>
  <si>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</si>
  <si>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</si>
  <si>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</si>
  <si>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</si>
  <si>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</si>
  <si>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</si>
  <si>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</si>
  <si>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</si>
  <si>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</si>
  <si>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</si>
  <si>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</si>
  <si>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</si>
  <si>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</si>
  <si>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</si>
  <si>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</si>
  <si>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</si>
  <si>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</si>
  <si>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</si>
  <si>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</si>
  <si>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</si>
  <si>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</si>
  <si>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</si>
  <si>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</si>
  <si>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</si>
  <si>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</si>
  <si>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</si>
  <si>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</si>
  <si>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</si>
  <si>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</si>
  <si>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</si>
  <si>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</si>
  <si>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</si>
  <si>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</si>
  <si>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</si>
  <si>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</si>
  <si>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</si>
  <si>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</si>
  <si>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</si>
  <si>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</si>
  <si>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</si>
  <si>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</si>
  <si>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</si>
  <si>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</si>
  <si>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</si>
  <si>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</si>
  <si>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</si>
  <si>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</si>
  <si>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</si>
  <si>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</si>
  <si>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</si>
  <si>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</si>
  <si>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</si>
  <si>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</si>
  <si>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</si>
  <si>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</si>
  <si>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</si>
  <si>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</si>
  <si>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</si>
  <si>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</si>
  <si>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</si>
  <si>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</si>
  <si>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</si>
  <si>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</si>
  <si>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</si>
  <si>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</si>
  <si>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</si>
  <si>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</si>
  <si>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</si>
  <si>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</si>
  <si>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</si>
  <si>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</si>
  <si>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</si>
  <si>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</si>
  <si>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</si>
  <si>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</si>
  <si>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</si>
  <si>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</si>
  <si>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</si>
  <si>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</si>
  <si>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</si>
  <si>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</si>
  <si>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</si>
  <si>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</si>
  <si>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</si>
  <si>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</si>
  <si>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</si>
  <si>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</si>
  <si>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</si>
  <si>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</si>
  <si>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</si>
  <si>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</si>
  <si>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</si>
  <si>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</si>
  <si>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</si>
  <si>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</si>
  <si>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</si>
  <si>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</si>
  <si>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</si>
  <si>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</si>
  <si>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</si>
  <si>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</si>
  <si>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</si>
  <si>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</si>
  <si>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</si>
  <si>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</si>
  <si>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</si>
  <si>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</si>
  <si>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</si>
  <si>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</si>
  <si>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</si>
  <si>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</si>
  <si>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</si>
  <si>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</si>
  <si>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</si>
  <si>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</si>
  <si>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</si>
  <si>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</si>
  <si>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</si>
  <si>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</si>
  <si>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</si>
  <si>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</si>
  <si>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</si>
  <si>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</si>
  <si>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</si>
  <si>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</si>
  <si>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</si>
  <si>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</si>
  <si>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</si>
  <si>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</si>
  <si>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</si>
  <si>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</si>
  <si>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</si>
  <si>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</si>
  <si>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</si>
  <si>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</si>
  <si>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</si>
  <si>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</si>
  <si>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</si>
  <si>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</si>
  <si>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</si>
  <si>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</si>
  <si>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</si>
  <si>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</si>
  <si>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</si>
  <si>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</si>
  <si>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</si>
  <si>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</si>
  <si>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</si>
  <si>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</si>
  <si>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</si>
  <si>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</si>
  <si>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</si>
  <si>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</si>
  <si>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</si>
  <si>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</si>
  <si>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</si>
  <si>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</si>
  <si>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</si>
  <si>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</si>
  <si>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</si>
  <si>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</si>
  <si>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</si>
  <si>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</si>
  <si>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</si>
  <si>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</si>
  <si>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</si>
  <si>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</si>
  <si>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</si>
  <si>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</si>
  <si>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</si>
  <si>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</si>
  <si>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</si>
  <si>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</si>
  <si>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</si>
  <si>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</si>
  <si>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</si>
  <si>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</si>
  <si>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</si>
  <si>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</si>
  <si>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</si>
  <si>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</si>
  <si>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</si>
  <si>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</si>
  <si>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</si>
  <si>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</si>
  <si>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</si>
  <si>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</si>
  <si>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</si>
  <si>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</si>
  <si>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</si>
  <si>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</si>
  <si>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</si>
  <si>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</si>
  <si>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</si>
  <si>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</si>
  <si>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</si>
  <si>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</si>
  <si>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</si>
  <si>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</si>
  <si>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</si>
  <si>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</si>
  <si>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</si>
  <si>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</si>
  <si>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</si>
  <si>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</si>
  <si>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</si>
  <si>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</si>
  <si>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</si>
  <si>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</si>
  <si>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</si>
  <si>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</si>
  <si>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</si>
  <si>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</si>
  <si>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</si>
  <si>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</si>
  <si>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</si>
  <si>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</si>
  <si>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</si>
  <si>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</si>
  <si>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</si>
  <si>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</si>
  <si>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</si>
  <si>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</si>
  <si>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</si>
  <si>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</si>
  <si>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</si>
  <si>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</si>
  <si>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</si>
  <si>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</si>
  <si>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</si>
  <si>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</si>
  <si>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</si>
  <si>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</si>
  <si>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</si>
  <si>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</si>
  <si>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</si>
  <si>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</si>
  <si>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</si>
  <si>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</si>
  <si>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</si>
  <si>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</si>
  <si>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</si>
  <si>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</si>
  <si>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</si>
  <si>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</si>
  <si>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</si>
  <si>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</si>
  <si>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</si>
  <si>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</si>
  <si>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</si>
  <si>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</si>
  <si>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</si>
  <si>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</si>
  <si>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</si>
  <si>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</si>
  <si>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</si>
  <si>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</si>
  <si>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</si>
  <si>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</si>
  <si>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</si>
  <si>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</si>
  <si>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</si>
  <si>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</si>
  <si>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</si>
  <si>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</si>
  <si>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</si>
  <si>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</si>
  <si>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</si>
  <si>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</si>
  <si>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</si>
  <si>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</si>
  <si>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</si>
  <si>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</si>
  <si>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</si>
  <si>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</si>
  <si>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</si>
  <si>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</si>
  <si>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</si>
  <si>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</si>
  <si>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</si>
  <si>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</si>
  <si>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</si>
  <si>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</si>
  <si>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</si>
  <si>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</si>
  <si>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</si>
  <si>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</si>
  <si>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</si>
  <si>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</si>
  <si>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</si>
  <si>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</si>
  <si>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</si>
  <si>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</si>
  <si>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</si>
  <si>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</si>
  <si>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</si>
  <si>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</si>
  <si>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</si>
  <si>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</si>
  <si>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</si>
  <si>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</si>
  <si>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</si>
  <si>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</si>
  <si>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</si>
  <si>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</si>
  <si>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</si>
  <si>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</si>
  <si>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</si>
  <si>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</si>
  <si>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</si>
  <si>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</si>
  <si>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</si>
  <si>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</si>
  <si>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</si>
  <si>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</si>
  <si>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</si>
  <si>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</si>
  <si>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</si>
  <si>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</si>
  <si>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</si>
  <si>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</si>
  <si>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</si>
  <si>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</si>
  <si>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</si>
  <si>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</si>
  <si>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</si>
  <si>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</si>
  <si>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</si>
  <si>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</si>
  <si>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</si>
  <si>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</si>
  <si>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</si>
  <si>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</si>
  <si>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</si>
  <si>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</si>
  <si>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</si>
  <si>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</si>
  <si>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</si>
  <si>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</si>
  <si>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</si>
  <si>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</si>
  <si>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</si>
  <si>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</si>
  <si>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</si>
  <si>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</si>
  <si>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</si>
  <si>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</si>
  <si>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</si>
  <si>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</si>
  <si>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</si>
  <si>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</si>
  <si>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</si>
  <si>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</si>
  <si>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</si>
  <si>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</si>
  <si>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</si>
  <si>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</si>
  <si>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</si>
  <si>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</si>
  <si>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</si>
  <si>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</si>
  <si>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</si>
  <si>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</si>
  <si>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</si>
  <si>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</si>
  <si>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</si>
  <si>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</si>
  <si>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</si>
  <si>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</si>
  <si>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</si>
  <si>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</si>
  <si>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</si>
  <si>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</si>
  <si>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</si>
  <si>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</si>
  <si>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</si>
  <si>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</si>
  <si>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</si>
  <si>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</si>
  <si>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</si>
  <si>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</si>
  <si>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</si>
  <si>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</si>
  <si>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</si>
  <si>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</si>
  <si>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</si>
  <si>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</si>
  <si>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</si>
  <si>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</si>
  <si>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</si>
  <si>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</si>
  <si>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</si>
  <si>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</si>
  <si>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</si>
  <si>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</si>
  <si>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</si>
  <si>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</si>
  <si>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</si>
  <si>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</si>
  <si>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</si>
  <si>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</si>
  <si>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</si>
  <si>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</si>
  <si>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</si>
  <si>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</si>
  <si>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</si>
  <si>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</si>
  <si>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</si>
  <si>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</si>
  <si>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</si>
  <si>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</si>
  <si>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</si>
  <si>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</si>
  <si>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</si>
  <si>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</si>
  <si>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</si>
  <si>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</si>
  <si>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</si>
  <si>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</si>
  <si>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</si>
  <si>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</si>
  <si>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</si>
  <si>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</si>
  <si>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</si>
  <si>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</si>
  <si>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</si>
  <si>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</si>
  <si>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</si>
  <si>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</si>
  <si>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</si>
  <si>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</si>
  <si>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</si>
  <si>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</si>
  <si>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</si>
  <si>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</si>
  <si>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</si>
  <si>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</si>
  <si>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</si>
  <si>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</si>
  <si>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</si>
  <si>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</si>
  <si>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</si>
  <si>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</si>
  <si>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</si>
  <si>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</si>
  <si>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</si>
  <si>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</si>
  <si>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</si>
  <si>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</si>
  <si>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</si>
  <si>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</si>
  <si>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</si>
  <si>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</si>
  <si>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</si>
  <si>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</si>
  <si>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</si>
  <si>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</si>
  <si>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</si>
  <si>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</si>
  <si>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</si>
  <si>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</si>
  <si>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</si>
  <si>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</si>
  <si>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</si>
  <si>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</si>
  <si>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</si>
  <si>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</si>
  <si>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</si>
  <si>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</si>
  <si>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</si>
  <si>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</si>
  <si>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</si>
  <si>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</si>
  <si>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</si>
  <si>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</si>
  <si>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</si>
  <si>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</si>
  <si>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</si>
  <si>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</si>
  <si>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</si>
  <si>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</si>
  <si>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</si>
  <si>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</si>
  <si>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</si>
  <si>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</si>
  <si>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</si>
  <si>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</si>
  <si>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</si>
  <si>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</si>
  <si>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</si>
  <si>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</si>
  <si>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</si>
  <si>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</si>
  <si>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</si>
  <si>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</si>
  <si>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</si>
  <si>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</si>
  <si>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</si>
  <si>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</si>
  <si>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</si>
  <si>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</si>
  <si>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</si>
  <si>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</si>
  <si>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</si>
  <si>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</si>
  <si>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</si>
  <si>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</si>
  <si>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</si>
  <si>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</si>
  <si>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</si>
  <si>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</si>
  <si>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</si>
  <si>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</si>
  <si>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</si>
  <si>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</si>
  <si>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</si>
  <si>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</si>
  <si>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</si>
  <si>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</si>
  <si>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</si>
  <si>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</si>
  <si>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</si>
  <si>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</si>
  <si>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</si>
  <si>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</si>
  <si>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</si>
  <si>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</si>
  <si>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</si>
  <si>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</si>
  <si>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</si>
  <si>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</si>
  <si>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</si>
  <si>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</si>
  <si>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</si>
  <si>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</si>
  <si>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</si>
  <si>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</si>
  <si>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</si>
  <si>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</si>
  <si>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</si>
  <si>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</si>
  <si>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</si>
  <si>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</si>
  <si>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</si>
  <si>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</si>
  <si>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</si>
  <si>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</si>
  <si>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</si>
  <si>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</si>
  <si>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</si>
  <si>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</si>
  <si>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</si>
  <si>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</si>
  <si>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</si>
  <si>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</si>
  <si>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</si>
  <si>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</si>
  <si>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</si>
  <si>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</si>
  <si>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</si>
  <si>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</si>
  <si>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</si>
  <si>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</si>
  <si>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</si>
  <si>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</si>
  <si>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</si>
  <si>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</si>
  <si>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</si>
  <si>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</si>
  <si>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</si>
  <si>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</si>
  <si>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</si>
  <si>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</si>
  <si>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</si>
  <si>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</si>
  <si>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</si>
  <si>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</si>
  <si>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</si>
  <si>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</si>
  <si>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</si>
  <si>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</si>
  <si>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</si>
  <si>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</si>
  <si>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</si>
  <si>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</si>
  <si>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</si>
  <si>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</si>
  <si>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</si>
  <si>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</si>
  <si>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</si>
  <si>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</si>
  <si>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</si>
  <si>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</si>
  <si>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</si>
  <si>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</si>
  <si>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</si>
  <si>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</si>
  <si>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</si>
  <si>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</si>
  <si>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</si>
  <si>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</si>
  <si>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</si>
  <si>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</si>
  <si>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</si>
  <si>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</si>
  <si>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</si>
  <si>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</si>
  <si>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</si>
  <si>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</si>
  <si>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</si>
  <si>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</si>
  <si>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</si>
  <si>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</si>
  <si>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</si>
  <si>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</si>
  <si>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</si>
  <si>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</si>
  <si>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</si>
  <si>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</si>
  <si>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</si>
  <si>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</si>
  <si>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</si>
  <si>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</si>
  <si>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</si>
  <si>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</si>
  <si>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</si>
  <si>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</si>
  <si>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</si>
  <si>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</si>
  <si>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</si>
  <si>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</si>
  <si>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</si>
  <si>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</si>
  <si>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</si>
  <si>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</si>
  <si>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</si>
  <si>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</si>
  <si>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</si>
  <si>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</si>
  <si>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</si>
  <si>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</si>
  <si>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</si>
  <si>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</si>
  <si>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</si>
  <si>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</si>
  <si>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</si>
  <si>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</si>
  <si>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</si>
  <si>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</si>
  <si>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</si>
  <si>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</si>
  <si>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</si>
  <si>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</si>
  <si>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</si>
  <si>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</si>
  <si>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</si>
  <si>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</si>
  <si>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</si>
  <si>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</si>
  <si>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</si>
  <si>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</si>
  <si>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</si>
  <si>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</si>
  <si>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</si>
  <si>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</si>
  <si>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</si>
  <si>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</si>
  <si>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</si>
  <si>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</si>
  <si>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</si>
  <si>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</si>
  <si>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</si>
  <si>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</si>
  <si>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</si>
  <si>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</si>
  <si>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</si>
  <si>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</si>
  <si>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</si>
  <si>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</si>
  <si>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</si>
  <si>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</si>
  <si>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</si>
  <si>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</si>
  <si>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</si>
  <si>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</si>
  <si>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</si>
  <si>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</si>
  <si>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</si>
  <si>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</si>
  <si>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</si>
  <si>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</si>
  <si>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</si>
  <si>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</si>
  <si>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</si>
  <si>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</si>
  <si>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</si>
  <si>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</si>
  <si>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</si>
  <si>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</si>
  <si>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</si>
  <si>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</si>
  <si>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</si>
  <si>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</si>
  <si>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</si>
  <si>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</si>
  <si>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</si>
  <si>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</si>
  <si>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</si>
  <si>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</si>
  <si>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</si>
  <si>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</si>
  <si>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</si>
  <si>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</si>
  <si>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</si>
  <si>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</si>
  <si>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</si>
  <si>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</si>
  <si>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</si>
  <si>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</si>
  <si>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</si>
  <si>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</si>
  <si>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</si>
  <si>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</si>
  <si>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</si>
  <si>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</si>
  <si>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</si>
  <si>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</si>
  <si>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</si>
  <si>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</si>
  <si>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</si>
  <si>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</si>
  <si>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</si>
  <si>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</si>
  <si>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</si>
  <si>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</si>
  <si>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</si>
  <si>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</si>
  <si>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</si>
  <si>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</si>
  <si>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</si>
  <si>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</si>
  <si>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</si>
  <si>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</si>
  <si>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</si>
  <si>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</si>
  <si>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</si>
  <si>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</si>
  <si>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</si>
  <si>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</si>
  <si>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</si>
  <si>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</si>
  <si>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</si>
  <si>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</si>
  <si>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</si>
  <si>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</si>
  <si>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</si>
  <si>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</si>
  <si>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</si>
  <si>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</si>
  <si>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</si>
  <si>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</si>
  <si>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</si>
  <si>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</si>
  <si>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</si>
  <si>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</si>
  <si>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</si>
  <si>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</si>
  <si>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</si>
  <si>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</si>
  <si>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</si>
  <si>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</si>
  <si>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</si>
  <si>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</si>
  <si>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</si>
  <si>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</si>
  <si>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</si>
  <si>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</si>
  <si>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</si>
  <si>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</si>
  <si>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</si>
  <si>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</si>
  <si>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</si>
  <si>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</si>
  <si>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</si>
  <si>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</si>
  <si>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</si>
  <si>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</si>
  <si>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</si>
  <si>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</si>
  <si>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</si>
  <si>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</si>
  <si>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</si>
  <si>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</si>
  <si>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</si>
  <si>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</si>
  <si>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</si>
  <si>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</si>
  <si>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</si>
  <si>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</si>
  <si>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</si>
  <si>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</si>
  <si>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</si>
  <si>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</si>
  <si>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</si>
  <si>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</si>
  <si>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</si>
  <si>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</si>
  <si>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</si>
  <si>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</si>
  <si>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</si>
  <si>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</si>
  <si>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</si>
  <si>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</si>
  <si>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</si>
  <si>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</si>
  <si>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</si>
  <si>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</si>
  <si>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</si>
  <si>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</si>
  <si>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</si>
  <si>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</si>
  <si>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</si>
  <si>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</si>
  <si>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</si>
  <si>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</si>
  <si>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</si>
  <si>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</si>
  <si>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</si>
  <si>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</si>
  <si>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</si>
  <si>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</si>
  <si>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</si>
  <si>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</si>
  <si>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</si>
  <si>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</si>
  <si>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</si>
  <si>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</si>
  <si>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</si>
  <si>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</si>
  <si>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</si>
  <si>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</si>
  <si>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</si>
  <si>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</si>
  <si>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</si>
  <si>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</si>
  <si>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</si>
  <si>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</si>
  <si>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</si>
  <si>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</si>
  <si>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</si>
  <si>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</si>
  <si>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</si>
  <si>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</si>
  <si>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</si>
  <si>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</si>
  <si>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</si>
  <si>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</si>
  <si>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</si>
  <si>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</si>
  <si>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</si>
  <si>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</si>
  <si>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</si>
  <si>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</si>
  <si>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</si>
  <si>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</si>
  <si>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</si>
  <si>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</si>
  <si>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</si>
  <si>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</si>
  <si>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</si>
  <si>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</si>
  <si>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</si>
  <si>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</si>
  <si>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</si>
  <si>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</si>
  <si>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</si>
  <si>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</si>
  <si>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</si>
  <si>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</si>
  <si>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</si>
  <si>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</si>
  <si>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</si>
  <si>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</si>
  <si>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</si>
  <si>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</si>
  <si>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</si>
  <si>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</si>
  <si>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</si>
  <si>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</si>
  <si>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</si>
  <si>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</si>
  <si>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</si>
  <si>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</si>
  <si>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</si>
  <si>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</si>
  <si>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</si>
  <si>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</si>
  <si>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</si>
  <si>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</si>
  <si>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</si>
  <si>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</si>
  <si>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</si>
  <si>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</si>
  <si>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</si>
  <si>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</si>
  <si>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</si>
  <si>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</si>
  <si>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</si>
  <si>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</si>
  <si>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</si>
  <si>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</si>
  <si>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</si>
  <si>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</si>
  <si>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</si>
  <si>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</si>
  <si>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</si>
  <si>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</si>
  <si>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</si>
  <si>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</si>
  <si>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</si>
  <si>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</si>
  <si>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</si>
  <si>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</si>
  <si>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</si>
  <si>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</si>
  <si>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</si>
  <si>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</si>
  <si>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</si>
  <si>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</si>
  <si>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</si>
  <si>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</si>
  <si>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</si>
  <si>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</si>
  <si>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</si>
  <si>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</si>
  <si>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</si>
  <si>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</si>
  <si>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</si>
  <si>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</si>
  <si>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</si>
  <si>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</si>
  <si>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</si>
  <si>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</si>
  <si>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</si>
  <si>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</si>
  <si>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</si>
  <si>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</si>
  <si>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</si>
  <si>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</si>
  <si>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</si>
  <si>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</si>
  <si>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</si>
  <si>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</si>
  <si>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</si>
  <si>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</si>
  <si>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</si>
  <si>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</si>
  <si>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</si>
  <si>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</si>
  <si>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</si>
  <si>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</si>
  <si>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</si>
  <si>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</si>
  <si>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</si>
  <si>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</si>
  <si>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</si>
  <si>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</si>
  <si>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</si>
  <si>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</si>
  <si>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</si>
  <si>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</si>
  <si>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</si>
  <si>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</si>
  <si>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</si>
  <si>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</si>
  <si>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</si>
  <si>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</si>
  <si>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</si>
  <si>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</si>
  <si>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</si>
  <si>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</si>
  <si>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</si>
  <si>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</si>
  <si>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</si>
  <si>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</si>
  <si>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</si>
  <si>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</si>
  <si>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</si>
  <si>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</si>
  <si>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</si>
  <si>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</si>
  <si>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</si>
  <si>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</si>
  <si>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</si>
  <si>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</si>
  <si>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</si>
  <si>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</si>
  <si>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</si>
  <si>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</si>
  <si>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</si>
  <si>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</si>
  <si>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</si>
  <si>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</si>
  <si>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</si>
  <si>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</si>
  <si>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</si>
  <si>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</si>
  <si>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</si>
  <si>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</si>
  <si>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</si>
  <si>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</si>
  <si>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</si>
  <si>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</si>
  <si>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</si>
  <si>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</si>
  <si>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</si>
  <si>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</si>
  <si>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</si>
  <si>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</si>
  <si>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</si>
  <si>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</si>
  <si>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</si>
  <si>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</si>
  <si>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</si>
  <si>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</si>
  <si>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</si>
  <si>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</si>
  <si>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</si>
  <si>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</si>
  <si>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</si>
  <si>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</si>
  <si>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</si>
  <si>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</si>
  <si>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</si>
  <si>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</si>
  <si>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</si>
  <si>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</si>
  <si>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</si>
  <si>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</si>
  <si>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</si>
  <si>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</si>
  <si>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</si>
  <si>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</si>
  <si>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</si>
  <si>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</si>
  <si>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</si>
  <si>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</si>
  <si>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</si>
  <si>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</si>
  <si>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</si>
  <si>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</si>
  <si>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</si>
  <si>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</si>
  <si>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</si>
  <si>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</si>
  <si>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</si>
  <si>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</si>
  <si>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</si>
  <si>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</si>
  <si>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</si>
  <si>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</si>
  <si>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</si>
  <si>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</si>
  <si>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</si>
  <si>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</si>
  <si>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</si>
  <si>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</si>
  <si>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</si>
  <si>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</si>
  <si>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</si>
  <si>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</si>
  <si>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</si>
  <si>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</si>
  <si>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</si>
  <si>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</si>
  <si>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</si>
  <si>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</si>
  <si>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</si>
  <si>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</si>
  <si>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</si>
  <si>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</si>
  <si>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</si>
  <si>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</si>
  <si>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</si>
  <si>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</si>
  <si>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</si>
  <si>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</si>
  <si>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</si>
  <si>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</si>
  <si>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</si>
  <si>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</si>
  <si>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</si>
  <si>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</si>
  <si>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</si>
  <si>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</si>
  <si>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</si>
  <si>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</si>
  <si>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</si>
  <si>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</si>
  <si>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</si>
  <si>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</si>
  <si>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</si>
  <si>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</si>
  <si>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</si>
  <si>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</si>
  <si>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</si>
  <si>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</si>
  <si>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</si>
  <si>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</si>
  <si>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</si>
  <si>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</si>
  <si>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</si>
  <si>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</si>
  <si>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</si>
  <si>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</si>
  <si>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</si>
  <si>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</si>
  <si>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</si>
  <si>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</si>
  <si>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</si>
  <si>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</si>
  <si>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</si>
  <si>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</si>
  <si>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</si>
  <si>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</si>
  <si>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</si>
  <si>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</si>
  <si>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</si>
  <si>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</si>
  <si>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</si>
  <si>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</si>
  <si>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</si>
  <si>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</si>
  <si>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</si>
  <si>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</si>
  <si>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</si>
  <si>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</si>
  <si>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</si>
  <si>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</si>
  <si>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</si>
  <si>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</si>
  <si>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</si>
  <si>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</si>
  <si>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</si>
  <si>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</si>
  <si>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</si>
  <si>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</si>
  <si>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</si>
  <si>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</si>
  <si>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</si>
  <si>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</si>
  <si>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</si>
  <si>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</si>
  <si>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</si>
  <si>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</si>
  <si>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</si>
  <si>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</si>
  <si>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</si>
  <si>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</si>
  <si>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</si>
  <si>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</si>
  <si>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</si>
  <si>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</si>
  <si>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</si>
  <si>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</si>
  <si>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</si>
  <si>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</si>
  <si>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</si>
  <si>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</si>
  <si>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</si>
  <si>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</si>
  <si>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</si>
  <si>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</si>
  <si>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</si>
  <si>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</si>
  <si>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</si>
  <si>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</si>
  <si>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</si>
  <si>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</si>
  <si>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</si>
  <si>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</si>
  <si>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</si>
  <si>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</si>
  <si>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</si>
  <si>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</si>
  <si>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</si>
  <si>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</si>
  <si>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</si>
  <si>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</si>
  <si>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</si>
  <si>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</si>
  <si>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</si>
  <si>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</si>
  <si>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</si>
  <si>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</si>
  <si>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</si>
  <si>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</si>
  <si>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</si>
  <si>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</si>
  <si>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</si>
  <si>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</si>
  <si>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</si>
  <si>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</si>
  <si>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</si>
  <si>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</si>
  <si>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</si>
  <si>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</si>
  <si>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</si>
  <si>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</si>
  <si>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</si>
  <si>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</si>
  <si>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</si>
  <si>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</si>
  <si>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</si>
  <si>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</si>
  <si>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</si>
  <si>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</si>
  <si>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</si>
  <si>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</si>
  <si>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</si>
  <si>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</si>
  <si>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</si>
  <si>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</si>
  <si>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</si>
  <si>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</si>
  <si>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</si>
  <si>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</si>
  <si>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</si>
  <si>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</si>
  <si>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</si>
  <si>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</si>
  <si>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</si>
  <si>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</si>
  <si>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</si>
  <si>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</si>
  <si>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</si>
  <si>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</si>
  <si>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</si>
  <si>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</si>
  <si>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</si>
  <si>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</si>
  <si>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</si>
  <si>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</si>
  <si>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</si>
  <si>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</si>
  <si>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</si>
  <si>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</si>
  <si>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</si>
  <si>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</si>
  <si>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</si>
  <si>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</si>
  <si>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</si>
  <si>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</si>
  <si>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</si>
  <si>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</si>
  <si>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</si>
  <si>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</si>
  <si>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</si>
  <si>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</si>
  <si>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</si>
  <si>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</si>
  <si>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</si>
  <si>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</si>
  <si>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</si>
  <si>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</si>
  <si>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</si>
  <si>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</si>
  <si>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</si>
  <si>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</si>
  <si>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</si>
  <si>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</si>
  <si>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</si>
  <si>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</si>
  <si>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</si>
  <si>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</si>
  <si>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</si>
  <si>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</si>
  <si>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</si>
  <si>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</si>
  <si>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</si>
  <si>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</si>
  <si>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</si>
  <si>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</si>
  <si>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</si>
  <si>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</si>
  <si>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</si>
  <si>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</si>
  <si>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</si>
  <si>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</si>
  <si>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</si>
  <si>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</si>
  <si>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</si>
  <si>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</si>
  <si>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</si>
  <si>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</si>
  <si>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</si>
  <si>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</si>
  <si>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</si>
  <si>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</si>
  <si>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</si>
  <si>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</si>
  <si>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</si>
  <si>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</si>
  <si>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</si>
  <si>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</si>
  <si>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</si>
  <si>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</si>
  <si>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</si>
  <si>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</si>
  <si>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</si>
  <si>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</si>
  <si>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</si>
  <si>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</si>
  <si>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</si>
  <si>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</si>
  <si>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</si>
  <si>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</si>
  <si>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</si>
  <si>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</si>
  <si>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</si>
  <si>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</si>
  <si>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</si>
  <si>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</si>
  <si>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</si>
  <si>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</si>
  <si>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</si>
  <si>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</si>
  <si>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</si>
  <si>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</si>
  <si>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</si>
  <si>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</si>
  <si>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</si>
  <si>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</si>
  <si>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</si>
  <si>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</si>
  <si>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</si>
  <si>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</si>
  <si>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</si>
  <si>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</si>
  <si>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</si>
  <si>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</si>
  <si>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</si>
  <si>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</si>
  <si>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</si>
  <si>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</si>
  <si>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</si>
  <si>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</si>
  <si>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</si>
  <si>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</si>
  <si>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</si>
  <si>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</si>
  <si>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</si>
  <si>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</si>
  <si>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</si>
  <si>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</si>
  <si>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</si>
  <si>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</si>
  <si>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</si>
  <si>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</si>
  <si>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</si>
  <si>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</si>
  <si>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</si>
  <si>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</si>
  <si>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</si>
  <si>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</si>
  <si>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</si>
  <si>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</si>
  <si>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</si>
  <si>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</si>
  <si>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</si>
  <si>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</si>
  <si>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</si>
  <si>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</si>
  <si>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</si>
  <si>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</si>
  <si>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</si>
  <si>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</si>
  <si>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</si>
  <si>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</si>
  <si>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</si>
  <si>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</si>
  <si>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</si>
  <si>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</si>
  <si>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</si>
  <si>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</si>
  <si>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</si>
  <si>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</si>
  <si>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</si>
  <si>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</si>
  <si>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</si>
  <si>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</si>
  <si>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</si>
  <si>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</si>
  <si>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</si>
  <si>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</si>
  <si>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</si>
  <si>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</si>
  <si>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</si>
  <si>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</si>
  <si>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</si>
  <si>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</si>
  <si>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</si>
  <si>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</si>
  <si>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</si>
  <si>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</si>
  <si>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</si>
  <si>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</si>
  <si>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</si>
  <si>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</si>
  <si>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</si>
  <si>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</si>
  <si>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</si>
  <si>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</si>
  <si>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</si>
  <si>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</si>
  <si>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</si>
  <si>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</si>
  <si>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</si>
  <si>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</si>
  <si>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</si>
  <si>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</si>
  <si>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</si>
  <si>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</si>
  <si>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</si>
  <si>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</si>
  <si>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</si>
  <si>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</si>
  <si>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</si>
  <si>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</si>
  <si>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</si>
  <si>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</si>
  <si>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</si>
  <si>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</si>
  <si>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</si>
  <si>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</si>
  <si>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</si>
  <si>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</si>
  <si>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</si>
  <si>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</si>
  <si>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</si>
  <si>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</si>
  <si>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</si>
  <si>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</si>
  <si>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</si>
  <si>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</si>
  <si>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</si>
  <si>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</si>
  <si>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</si>
  <si>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</si>
  <si>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</si>
  <si>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</si>
  <si>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</si>
  <si>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</si>
  <si>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</si>
  <si>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</si>
  <si>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</si>
  <si>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</si>
  <si>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</si>
  <si>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</si>
  <si>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</si>
  <si>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</si>
  <si>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</si>
  <si>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</si>
  <si>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</si>
  <si>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</si>
  <si>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</si>
  <si>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</si>
  <si>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</si>
  <si>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</si>
  <si>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</si>
  <si>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</si>
  <si>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</si>
  <si>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</si>
  <si>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</si>
  <si>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</si>
  <si>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</si>
  <si>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</si>
  <si>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</si>
  <si>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</si>
  <si>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</si>
  <si>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</si>
  <si>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</si>
  <si>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</si>
  <si>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</si>
  <si>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</si>
  <si>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</si>
  <si>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</si>
  <si>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</si>
  <si>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</si>
  <si>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</si>
  <si>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</si>
  <si>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</si>
  <si>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</si>
  <si>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</si>
  <si>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</si>
  <si>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</si>
  <si>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</si>
  <si>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</si>
  <si>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</si>
  <si>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</si>
  <si>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</si>
  <si>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</si>
  <si>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</si>
  <si>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</si>
  <si>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</si>
  <si>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</si>
  <si>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</si>
  <si>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</si>
  <si>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</si>
  <si>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</si>
  <si>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</si>
  <si>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</si>
  <si>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</si>
  <si>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</si>
  <si>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</si>
  <si>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</si>
  <si>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</si>
  <si>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</si>
  <si>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</si>
  <si>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</si>
  <si>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</si>
  <si>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</si>
  <si>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</si>
  <si>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</si>
  <si>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</si>
  <si>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</si>
  <si>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</si>
  <si>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</si>
  <si>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</si>
  <si>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</si>
  <si>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</si>
  <si>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</si>
  <si>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</si>
  <si>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</si>
  <si>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</si>
  <si>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</si>
  <si>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</si>
  <si>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</si>
  <si>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</si>
  <si>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</si>
  <si>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</si>
  <si>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</si>
  <si>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</si>
  <si>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</si>
  <si>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</si>
  <si>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</si>
  <si>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</si>
  <si>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</si>
  <si>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</si>
  <si>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</si>
  <si>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</si>
  <si>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</si>
  <si>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</si>
  <si>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</si>
  <si>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</si>
  <si>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</si>
  <si>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</si>
  <si>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</si>
  <si>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</si>
  <si>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</si>
  <si>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</si>
  <si>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</si>
  <si>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</si>
  <si>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</si>
  <si>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</si>
  <si>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</si>
  <si>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</si>
  <si>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</si>
  <si>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</si>
  <si>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</si>
  <si>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</si>
  <si>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</si>
  <si>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</si>
  <si>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</si>
  <si>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</si>
  <si>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</si>
  <si>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</si>
  <si>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</si>
  <si>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</si>
  <si>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</si>
  <si>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</si>
  <si>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</si>
  <si>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</si>
  <si>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</si>
  <si>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</si>
  <si>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</si>
  <si>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</si>
  <si>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</si>
  <si>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</si>
  <si>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</si>
  <si>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</si>
  <si>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</si>
  <si>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</si>
  <si>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</si>
  <si>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</si>
  <si>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</si>
  <si>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</si>
  <si>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</si>
  <si>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</si>
  <si>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</si>
  <si>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</si>
  <si>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</si>
  <si>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</si>
  <si>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</si>
  <si>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</si>
  <si>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</si>
  <si>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</si>
  <si>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</si>
  <si>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</si>
  <si>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</si>
  <si>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</si>
  <si>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</si>
  <si>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</si>
  <si>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</si>
  <si>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</si>
  <si>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</si>
  <si>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</si>
  <si>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</si>
  <si>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</si>
  <si>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</si>
  <si>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</si>
  <si>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</si>
  <si>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</si>
  <si>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</si>
  <si>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</si>
  <si>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</si>
  <si>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</si>
  <si>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</si>
  <si>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</si>
  <si>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</si>
  <si>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</si>
  <si>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</si>
  <si>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</si>
  <si>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</si>
  <si>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</si>
  <si>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</si>
  <si>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</si>
  <si>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</si>
  <si>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</si>
  <si>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</si>
  <si>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</si>
  <si>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</si>
  <si>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</si>
  <si>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</si>
  <si>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</si>
  <si>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</si>
  <si>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</si>
  <si>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</si>
  <si>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</si>
  <si>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</si>
  <si>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</si>
  <si>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</si>
  <si>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</si>
  <si>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</si>
  <si>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</si>
  <si>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</si>
  <si>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</si>
  <si>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</si>
  <si>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</si>
  <si>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</si>
  <si>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</si>
  <si>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</si>
  <si>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</si>
  <si>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</si>
  <si>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</si>
  <si>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</si>
  <si>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</si>
  <si>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</si>
  <si>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</si>
  <si>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</si>
  <si>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</si>
  <si>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</si>
  <si>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</si>
  <si>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</si>
  <si>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</si>
  <si>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</si>
  <si>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</si>
  <si>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</si>
  <si>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</si>
  <si>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</si>
  <si>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</si>
  <si>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</si>
  <si>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</si>
  <si>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</si>
  <si>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</si>
  <si>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</si>
  <si>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</si>
  <si>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</si>
  <si>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</si>
  <si>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</si>
  <si>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</si>
  <si>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</si>
  <si>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</si>
  <si>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</si>
  <si>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</si>
  <si>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</si>
  <si>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</si>
  <si>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</si>
  <si>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</si>
  <si>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</si>
  <si>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</si>
  <si>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</si>
  <si>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</si>
  <si>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</si>
  <si>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</si>
  <si>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</si>
  <si>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</si>
  <si>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</si>
  <si>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</si>
  <si>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</si>
  <si>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</si>
  <si>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</si>
  <si>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</si>
  <si>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</si>
  <si>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</si>
  <si>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</si>
  <si>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</si>
  <si>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</si>
  <si>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</si>
  <si>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</si>
  <si>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</si>
  <si>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</si>
  <si>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</si>
  <si>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</si>
  <si>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</si>
  <si>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</si>
  <si>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</si>
  <si>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</si>
  <si>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</si>
  <si>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</si>
  <si>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</si>
  <si>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</si>
  <si>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</si>
  <si>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</si>
  <si>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</si>
  <si>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</si>
  <si>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</si>
  <si>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</si>
  <si>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</si>
  <si>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</si>
  <si>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</si>
  <si>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</si>
  <si>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</si>
  <si>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</si>
  <si>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</si>
  <si>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</si>
  <si>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</si>
  <si>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</si>
  <si>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</si>
  <si>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</si>
  <si>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</si>
  <si>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</si>
  <si>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</si>
  <si>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</si>
  <si>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</si>
  <si>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</si>
  <si>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</si>
  <si>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</si>
  <si>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</si>
  <si>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</si>
  <si>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</si>
  <si>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</si>
  <si>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</si>
  <si>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</si>
  <si>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</si>
  <si>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</si>
  <si>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</si>
  <si>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</si>
  <si>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</si>
  <si>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</si>
  <si>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</si>
  <si>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</si>
  <si>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</si>
  <si>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</si>
  <si>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</si>
  <si>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</si>
  <si>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</si>
  <si>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</si>
  <si>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</si>
  <si>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</si>
  <si>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</si>
  <si>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</si>
  <si>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</si>
  <si>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</si>
  <si>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</si>
  <si>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</si>
  <si>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</si>
  <si>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</si>
  <si>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</si>
  <si>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</si>
  <si>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</si>
  <si>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</si>
  <si>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</si>
  <si>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</si>
  <si>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</si>
  <si>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</si>
  <si>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</si>
  <si>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</si>
  <si>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</si>
  <si>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</si>
  <si>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</si>
  <si>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</si>
  <si>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</si>
  <si>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</si>
  <si>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</si>
  <si>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</si>
  <si>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</si>
  <si>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</si>
  <si>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</si>
  <si>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</si>
  <si>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</si>
  <si>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</si>
  <si>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</si>
  <si>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</si>
  <si>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</si>
  <si>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</si>
  <si>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</si>
  <si>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</si>
  <si>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</si>
  <si>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</si>
  <si>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</si>
  <si>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</si>
  <si>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</si>
  <si>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</si>
  <si>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</si>
  <si>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</si>
  <si>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</si>
  <si>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</si>
  <si>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</si>
  <si>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</si>
  <si>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</si>
  <si>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</si>
  <si>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</si>
  <si>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</si>
  <si>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</si>
  <si>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</si>
  <si>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</si>
  <si>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</si>
  <si>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</si>
  <si>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</si>
  <si>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</si>
  <si>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</si>
  <si>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</si>
  <si>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</si>
  <si>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</si>
  <si>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</si>
  <si>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</si>
  <si>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</si>
  <si>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</si>
  <si>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</si>
  <si>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</si>
  <si>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</si>
  <si>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</si>
  <si>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</si>
  <si>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</si>
  <si>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</si>
  <si>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</si>
  <si>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</si>
  <si>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</si>
  <si>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</si>
  <si>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</si>
  <si>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</si>
  <si>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</si>
  <si>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</si>
  <si>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</si>
  <si>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</si>
  <si>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</si>
  <si>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</si>
  <si>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</si>
  <si>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</si>
  <si>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</si>
  <si>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</si>
  <si>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</si>
  <si>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</si>
  <si>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</si>
  <si>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</si>
  <si>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</si>
  <si>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</si>
  <si>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</si>
  <si>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</si>
  <si>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</si>
  <si>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</si>
  <si>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</si>
  <si>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</si>
  <si>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</si>
  <si>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</si>
  <si>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</si>
  <si>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</si>
  <si>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</si>
  <si>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</si>
  <si>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</si>
  <si>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</si>
  <si>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</si>
  <si>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</si>
  <si>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</si>
  <si>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</si>
  <si>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</si>
  <si>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</si>
  <si>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</si>
  <si>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</si>
  <si>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</si>
  <si>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</si>
  <si>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</si>
  <si>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</si>
  <si>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</si>
  <si>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</si>
  <si>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</si>
  <si>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</si>
  <si>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</si>
  <si>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</si>
  <si>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</si>
  <si>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</si>
  <si>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</si>
  <si>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</si>
  <si>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</si>
  <si>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</si>
  <si>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</si>
  <si>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</si>
  <si>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</si>
  <si>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</si>
  <si>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</si>
  <si>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</si>
  <si>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</si>
  <si>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</si>
  <si>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</si>
  <si>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</si>
  <si>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</si>
  <si>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</si>
  <si>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</si>
  <si>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</si>
  <si>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</si>
  <si>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</si>
  <si>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</si>
  <si>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</si>
  <si>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</si>
  <si>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</si>
  <si>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</si>
  <si>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</si>
  <si>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</si>
  <si>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</si>
  <si>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</si>
  <si>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</si>
  <si>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</si>
  <si>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</si>
  <si>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</si>
  <si>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</si>
  <si>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</si>
  <si>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</si>
  <si>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</si>
  <si>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</si>
  <si>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</si>
  <si>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</si>
  <si>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</si>
  <si>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</si>
  <si>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</si>
  <si>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</si>
  <si>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</si>
  <si>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</si>
  <si>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</si>
  <si>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</si>
  <si>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</si>
  <si>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</si>
  <si>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</si>
  <si>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</si>
  <si>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</si>
  <si>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</si>
  <si>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</si>
  <si>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</si>
  <si>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</si>
  <si>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</si>
  <si>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</si>
  <si>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</si>
  <si>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</si>
  <si>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</si>
  <si>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</si>
  <si>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</si>
  <si>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</si>
  <si>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</si>
  <si>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</si>
  <si>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</si>
  <si>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</si>
  <si>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</si>
  <si>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</si>
  <si>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</si>
  <si>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</si>
  <si>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</si>
  <si>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</si>
  <si>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</si>
  <si>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</si>
  <si>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</si>
  <si>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</si>
  <si>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</si>
  <si>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</si>
  <si>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</si>
  <si>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</si>
  <si>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</si>
  <si>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</si>
  <si>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</si>
  <si>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</si>
  <si>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</si>
  <si>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</si>
  <si>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</si>
  <si>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</si>
  <si>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</si>
  <si>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</si>
  <si>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</si>
  <si>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</si>
  <si>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</si>
  <si>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</si>
  <si>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</si>
  <si>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</si>
  <si>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</si>
  <si>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</si>
  <si>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</si>
  <si>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</si>
  <si>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</si>
  <si>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</si>
  <si>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</si>
  <si>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</si>
  <si>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</si>
  <si>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</si>
  <si>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</si>
  <si>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</si>
  <si>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</si>
  <si>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</si>
  <si>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</si>
  <si>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</si>
  <si>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</si>
  <si>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</si>
  <si>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</si>
  <si>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</si>
  <si>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</si>
  <si>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</si>
  <si>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</si>
  <si>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</si>
  <si>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</si>
  <si>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</si>
  <si>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</si>
  <si>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</si>
  <si>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</si>
  <si>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</si>
  <si>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</si>
  <si>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</si>
  <si>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</si>
  <si>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</si>
  <si>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</si>
  <si>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</si>
  <si>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</si>
  <si>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</si>
  <si>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</si>
  <si>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</si>
  <si>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</si>
  <si>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</si>
  <si>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</si>
  <si>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</si>
  <si>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</si>
  <si>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</si>
  <si>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</si>
  <si>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</si>
  <si>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</si>
  <si>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</si>
  <si>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</si>
  <si>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</si>
  <si>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</si>
  <si>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</si>
  <si>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</si>
  <si>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</si>
  <si>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</si>
  <si>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</si>
  <si>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</si>
  <si>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</si>
  <si>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</si>
  <si>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</si>
  <si>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</si>
  <si>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</si>
  <si>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</si>
  <si>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</si>
  <si>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</si>
  <si>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</si>
  <si>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</si>
  <si>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</si>
  <si>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</si>
  <si>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</si>
  <si>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</si>
  <si>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</si>
  <si>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</si>
  <si>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</si>
  <si>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</si>
  <si>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</si>
  <si>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</si>
  <si>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</si>
  <si>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</si>
  <si>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</si>
  <si>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</si>
  <si>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</si>
  <si>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</si>
  <si>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</si>
  <si>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</si>
  <si>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</si>
  <si>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</si>
  <si>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</si>
  <si>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</si>
  <si>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</si>
  <si>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</si>
  <si>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</si>
  <si>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</si>
  <si>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</si>
  <si>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</si>
  <si>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</si>
  <si>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</si>
  <si>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</si>
  <si>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</si>
  <si>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</si>
  <si>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</si>
  <si>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</si>
  <si>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</si>
  <si>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</si>
  <si>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</si>
  <si>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</si>
  <si>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</si>
  <si>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</si>
  <si>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</si>
  <si>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</si>
  <si>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</si>
  <si>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</si>
  <si>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</si>
  <si>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</si>
  <si>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</si>
  <si>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</si>
  <si>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</si>
  <si>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</si>
  <si>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</si>
  <si>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</si>
  <si>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</si>
  <si>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</si>
  <si>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</si>
  <si>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</si>
  <si>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</si>
  <si>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</si>
  <si>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</si>
  <si>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</si>
  <si>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</si>
  <si>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</si>
  <si>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</si>
  <si>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</si>
  <si>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</si>
  <si>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</si>
  <si>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</si>
  <si>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</si>
  <si>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</si>
  <si>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</si>
  <si>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</si>
  <si>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</si>
  <si>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</si>
  <si>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</si>
  <si>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</si>
  <si>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</si>
  <si>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</si>
  <si>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</si>
  <si>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</si>
  <si>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</si>
  <si>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</si>
  <si>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</si>
  <si>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</si>
  <si>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</si>
  <si>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</si>
  <si>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</si>
  <si>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</si>
  <si>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</si>
  <si>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</si>
  <si>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</si>
  <si>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</si>
  <si>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</si>
  <si>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</si>
  <si>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</si>
  <si>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</si>
  <si>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</si>
  <si>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</si>
  <si>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</si>
  <si>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</si>
  <si>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</si>
  <si>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</si>
  <si>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</si>
  <si>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</si>
  <si>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</si>
  <si>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</si>
  <si>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</si>
  <si>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</si>
  <si>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</si>
  <si>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</si>
  <si>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</si>
  <si>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</si>
  <si>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</si>
  <si>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</si>
  <si>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</si>
  <si>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</si>
  <si>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</si>
  <si>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</si>
  <si>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</si>
  <si>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</si>
  <si>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</si>
  <si>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</si>
  <si>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</si>
  <si>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</si>
  <si>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</si>
  <si>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</si>
  <si>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</si>
  <si>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</si>
  <si>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</si>
  <si>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</si>
  <si>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</si>
  <si>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</si>
  <si>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</si>
  <si>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</si>
  <si>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</si>
  <si>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</si>
  <si>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</si>
  <si>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</si>
  <si>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</si>
  <si>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</si>
  <si>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</si>
  <si>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</si>
  <si>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</si>
  <si>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</si>
  <si>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</si>
  <si>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</si>
  <si>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</si>
  <si>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</si>
  <si>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</si>
  <si>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</si>
  <si>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</si>
  <si>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</si>
  <si>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</si>
  <si>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</si>
  <si>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</si>
  <si>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</si>
  <si>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</si>
  <si>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</si>
  <si>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</si>
  <si>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</si>
  <si>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</si>
  <si>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</si>
  <si>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</si>
  <si>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</si>
  <si>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</si>
  <si>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</si>
  <si>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</si>
  <si>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</si>
  <si>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</si>
  <si>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</si>
  <si>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</si>
  <si>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</si>
  <si>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</si>
  <si>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</si>
  <si>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</si>
  <si>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</si>
  <si>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</si>
  <si>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</si>
  <si>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</si>
  <si>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</si>
  <si>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</si>
  <si>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</si>
  <si>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</si>
  <si>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</si>
  <si>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</si>
  <si>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</si>
  <si>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</si>
  <si>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</si>
  <si>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</si>
  <si>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</si>
  <si>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</si>
  <si>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</si>
  <si>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</si>
  <si>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</si>
  <si>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</si>
  <si>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</si>
  <si>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</si>
  <si>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</si>
  <si>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</si>
  <si>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</si>
  <si>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</si>
  <si>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</si>
  <si>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</si>
  <si>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</si>
  <si>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</si>
  <si>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</si>
  <si>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</si>
  <si>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</si>
  <si>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</si>
  <si>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</si>
  <si>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</si>
  <si>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</si>
  <si>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</si>
  <si>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</si>
  <si>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</si>
  <si>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</si>
  <si>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</si>
  <si>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</si>
  <si>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</si>
  <si>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</si>
  <si>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</si>
  <si>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</si>
  <si>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</si>
  <si>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</si>
  <si>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</si>
  <si>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</si>
  <si>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</si>
  <si>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</si>
  <si>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</si>
  <si>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</si>
  <si>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</si>
  <si>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</si>
  <si>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</si>
  <si>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</si>
  <si>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</si>
  <si>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</si>
  <si>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</si>
  <si>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</si>
  <si>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</si>
  <si>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</si>
  <si>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</si>
  <si>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</si>
  <si>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</si>
  <si>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</si>
  <si>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</si>
  <si>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</si>
  <si>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</si>
  <si>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</si>
  <si>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</si>
  <si>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</si>
  <si>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</si>
  <si>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</si>
  <si>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</si>
  <si>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</si>
  <si>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</si>
  <si>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</si>
  <si>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</si>
  <si>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</si>
  <si>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</si>
  <si>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</si>
  <si>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</si>
  <si>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</si>
  <si>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</si>
  <si>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</si>
  <si>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</si>
  <si>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</si>
  <si>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</si>
  <si>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</si>
  <si>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</si>
  <si>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</si>
  <si>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</si>
  <si>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</si>
  <si>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</si>
  <si>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</si>
  <si>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</si>
  <si>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</si>
  <si>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</si>
  <si>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</si>
  <si>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</si>
  <si>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</si>
  <si>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</si>
  <si>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</si>
  <si>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</si>
  <si>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</si>
  <si>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</si>
  <si>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</si>
  <si>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</si>
  <si>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</si>
  <si>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</si>
  <si>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</si>
  <si>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</si>
  <si>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</si>
  <si>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</si>
  <si>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</si>
  <si>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</si>
  <si>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</si>
  <si>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</si>
  <si>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</si>
  <si>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</si>
  <si>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</si>
  <si>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</si>
  <si>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</si>
  <si>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</si>
  <si>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</si>
  <si>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</si>
  <si>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</si>
  <si>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</si>
  <si>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</si>
  <si>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</si>
  <si>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</si>
  <si>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</si>
  <si>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</si>
  <si>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</si>
  <si>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</si>
  <si>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</si>
  <si>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</si>
  <si>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</si>
  <si>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</si>
  <si>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</si>
  <si>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</si>
  <si>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</si>
  <si>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</si>
  <si>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</si>
  <si>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</si>
  <si>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</si>
  <si>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</si>
  <si>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</si>
  <si>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</si>
  <si>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</si>
  <si>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</si>
  <si>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</si>
  <si>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</si>
  <si>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</si>
  <si>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</si>
  <si>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</si>
  <si>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</si>
  <si>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</si>
  <si>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</si>
  <si>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</si>
  <si>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</si>
  <si>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</si>
  <si>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</si>
  <si>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</si>
  <si>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</si>
  <si>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</si>
  <si>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</si>
  <si>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</si>
  <si>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</si>
  <si>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</si>
  <si>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</si>
  <si>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</si>
  <si>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</si>
  <si>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</si>
  <si>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</si>
  <si>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</si>
  <si>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</si>
  <si>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</si>
  <si>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</si>
  <si>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</si>
  <si>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</si>
  <si>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</si>
  <si>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</si>
  <si>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</si>
  <si>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</si>
  <si>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</si>
  <si>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</si>
  <si>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</si>
  <si>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</si>
  <si>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</si>
  <si>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</si>
  <si>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</si>
  <si>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</si>
  <si>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</si>
  <si>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</si>
  <si>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</si>
  <si>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</si>
  <si>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</si>
  <si>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</si>
  <si>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</si>
  <si>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</si>
  <si>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</si>
  <si>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</si>
  <si>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</si>
  <si>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</si>
  <si>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</si>
  <si>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</si>
  <si>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</si>
  <si>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</si>
  <si>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</si>
  <si>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</si>
  <si>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</si>
  <si>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</si>
  <si>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</si>
  <si>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</si>
  <si>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</si>
  <si>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</si>
  <si>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</si>
  <si>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</si>
  <si>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</si>
  <si>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</si>
  <si>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</si>
  <si>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</si>
  <si>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</si>
  <si>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</si>
  <si>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</si>
  <si>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</si>
  <si>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</si>
  <si>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</si>
  <si>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</si>
  <si>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</si>
  <si>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</si>
  <si>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</si>
  <si>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</si>
  <si>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</si>
  <si>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</si>
  <si>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</si>
  <si>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</si>
  <si>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</si>
  <si>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</si>
  <si>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</si>
  <si>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</si>
  <si>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</si>
  <si>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</si>
  <si>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</si>
  <si>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</si>
  <si>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</si>
  <si>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</si>
  <si>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</si>
  <si>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</si>
  <si>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</si>
  <si>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</si>
  <si>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</si>
  <si>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</si>
  <si>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</si>
  <si>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</si>
  <si>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</si>
  <si>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</si>
  <si>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</si>
  <si>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</si>
  <si>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</si>
  <si>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</si>
  <si>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</si>
  <si>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</si>
  <si>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</si>
  <si>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</si>
  <si>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</si>
  <si>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</si>
  <si>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</si>
  <si>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</si>
  <si>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</si>
  <si>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</si>
  <si>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</si>
  <si>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</si>
  <si>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</si>
  <si>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</si>
  <si>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</si>
  <si>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</si>
  <si>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</si>
  <si>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</si>
  <si>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</si>
  <si>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</si>
  <si>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</si>
  <si>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</si>
  <si>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</si>
  <si>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</si>
  <si>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</si>
  <si>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</si>
  <si>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</si>
  <si>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</si>
  <si>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</si>
  <si>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</si>
  <si>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</si>
  <si>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</si>
  <si>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</si>
  <si>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</si>
  <si>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</si>
  <si>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</si>
  <si>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</si>
  <si>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</si>
  <si>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</si>
  <si>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</si>
  <si>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</si>
  <si>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</si>
  <si>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</si>
  <si>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</si>
  <si>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</si>
  <si>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</si>
  <si>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</si>
  <si>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</si>
  <si>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</si>
  <si>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</si>
  <si>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</si>
  <si>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</si>
  <si>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</si>
  <si>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</si>
  <si>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</si>
  <si>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</si>
  <si>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</si>
  <si>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</si>
  <si>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</si>
  <si>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</si>
  <si>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</si>
  <si>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</si>
  <si>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</si>
  <si>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</si>
  <si>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</si>
  <si>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</si>
  <si>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</si>
  <si>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</si>
  <si>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</si>
  <si>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</si>
  <si>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</si>
  <si>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</si>
  <si>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</si>
  <si>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</si>
  <si>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</si>
  <si>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</si>
  <si>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</si>
  <si>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</si>
  <si>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</si>
  <si>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</si>
  <si>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</si>
  <si>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</si>
  <si>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</si>
  <si>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</si>
  <si>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</si>
  <si>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</si>
  <si>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</si>
  <si>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</si>
  <si>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</si>
  <si>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</si>
  <si>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</si>
  <si>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</si>
  <si>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</si>
  <si>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</si>
  <si>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</si>
  <si>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</si>
  <si>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</si>
  <si>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</si>
  <si>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</si>
  <si>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</si>
  <si>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</si>
  <si>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</si>
  <si>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</si>
  <si>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</si>
  <si>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</si>
  <si>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</si>
  <si>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</si>
  <si>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</si>
  <si>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</si>
  <si>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</si>
  <si>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</si>
  <si>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</si>
  <si>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</si>
  <si>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</si>
  <si>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</si>
  <si>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</si>
  <si>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</si>
  <si>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</si>
  <si>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</si>
  <si>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</si>
  <si>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</si>
  <si>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</si>
  <si>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</si>
  <si>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</si>
  <si>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</si>
  <si>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</si>
  <si>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</si>
  <si>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</si>
  <si>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</si>
  <si>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</si>
  <si>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</si>
  <si>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</si>
  <si>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</si>
  <si>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</si>
  <si>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</si>
  <si>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</si>
  <si>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</si>
  <si>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</si>
  <si>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</si>
  <si>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</si>
  <si>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</si>
  <si>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</si>
  <si>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</si>
  <si>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</si>
  <si>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</si>
  <si>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</si>
  <si>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</si>
  <si>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</si>
  <si>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</si>
  <si>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</si>
  <si>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</si>
  <si>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</si>
  <si>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</si>
  <si>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</si>
  <si>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</si>
  <si>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</si>
  <si>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</si>
  <si>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</si>
  <si>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</si>
  <si>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</si>
  <si>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</si>
  <si>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</si>
  <si>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</si>
  <si>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</si>
  <si>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</si>
  <si>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</si>
  <si>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</si>
  <si>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</si>
  <si>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</si>
  <si>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</si>
  <si>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</si>
  <si>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</si>
  <si>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</si>
  <si>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</si>
  <si>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</si>
  <si>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</si>
  <si>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</si>
  <si>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</si>
  <si>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</si>
  <si>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</si>
  <si>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</si>
  <si>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</si>
  <si>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</si>
  <si>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</si>
  <si>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</si>
  <si>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</si>
  <si>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</si>
  <si>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</si>
  <si>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</si>
  <si>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</si>
  <si>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</si>
  <si>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</si>
  <si>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</si>
  <si>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</si>
  <si>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</si>
  <si>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</si>
  <si>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</si>
  <si>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</si>
  <si>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</si>
  <si>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</si>
  <si>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</si>
  <si>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</si>
  <si>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</si>
  <si>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</si>
  <si>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</si>
  <si>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</si>
  <si>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</si>
  <si>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</si>
  <si>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</si>
  <si>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</si>
  <si>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</si>
  <si>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</si>
  <si>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</si>
  <si>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</si>
  <si>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</si>
  <si>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</si>
  <si>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</si>
  <si>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</si>
  <si>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</si>
  <si>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</si>
  <si>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</si>
  <si>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</si>
  <si>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</si>
  <si>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</si>
  <si>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</si>
  <si>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</si>
  <si>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</si>
  <si>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</si>
  <si>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</si>
  <si>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</si>
  <si>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</si>
  <si>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</si>
  <si>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</si>
  <si>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</si>
  <si>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</si>
  <si>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</si>
  <si>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</si>
  <si>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</si>
  <si>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</si>
  <si>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</si>
  <si>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</si>
  <si>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</si>
  <si>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</si>
  <si>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</si>
  <si>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</si>
  <si>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</si>
  <si>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</si>
  <si>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</si>
  <si>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</si>
  <si>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</si>
  <si>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</si>
  <si>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</si>
  <si>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</si>
  <si>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</si>
  <si>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</si>
  <si>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</si>
  <si>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</si>
  <si>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</si>
  <si>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</si>
  <si>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</si>
  <si>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</si>
  <si>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</si>
  <si>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</si>
  <si>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</si>
  <si>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</si>
  <si>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</si>
  <si>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</si>
  <si>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</si>
  <si>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</si>
  <si>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</si>
  <si>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</si>
  <si>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</si>
  <si>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</si>
  <si>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</si>
  <si>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</si>
  <si>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</si>
  <si>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</si>
  <si>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</si>
  <si>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</si>
  <si>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</si>
  <si>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</si>
  <si>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</si>
  <si>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</si>
  <si>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</si>
  <si>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</si>
  <si>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</si>
  <si>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</si>
  <si>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</si>
  <si>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</si>
  <si>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</si>
  <si>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</si>
  <si>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</si>
  <si>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</si>
  <si>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</si>
  <si>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</si>
  <si>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</si>
  <si>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</si>
  <si>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</si>
  <si>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</si>
  <si>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</si>
  <si>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</si>
  <si>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</si>
  <si>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</si>
  <si>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</si>
  <si>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</si>
  <si>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</si>
  <si>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</si>
  <si>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</si>
  <si>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</si>
  <si>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</si>
  <si>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</si>
  <si>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</si>
  <si>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</si>
  <si>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</si>
  <si>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</si>
  <si>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</si>
  <si>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</si>
  <si>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</si>
  <si>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</si>
  <si>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</si>
  <si>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</si>
  <si>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</si>
  <si>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</si>
  <si>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</si>
  <si>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</si>
  <si>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</si>
  <si>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</si>
  <si>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</si>
  <si>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</si>
  <si>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</si>
  <si>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</si>
  <si>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</si>
  <si>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</si>
  <si>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</si>
  <si>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</si>
  <si>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</si>
  <si>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</si>
  <si>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</si>
  <si>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</si>
  <si>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</si>
  <si>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</si>
  <si>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</si>
  <si>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</si>
  <si>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</si>
  <si>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</si>
  <si>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</si>
  <si>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</si>
  <si>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</si>
  <si>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</si>
  <si>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</si>
  <si>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</si>
  <si>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</si>
  <si>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</si>
  <si>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</si>
  <si>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</si>
  <si>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</si>
  <si>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</si>
  <si>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</si>
  <si>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</si>
  <si>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</si>
  <si>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</si>
  <si>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</si>
  <si>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</si>
  <si>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</si>
  <si>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</si>
  <si>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</si>
  <si>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</si>
  <si>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</si>
  <si>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</si>
  <si>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</si>
  <si>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</si>
  <si>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</si>
  <si>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</si>
  <si>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</si>
  <si>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</si>
  <si>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</si>
  <si>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</si>
  <si>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</si>
  <si>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</si>
  <si>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</si>
  <si>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</si>
  <si>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</si>
  <si>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</si>
  <si>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</si>
  <si>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</si>
  <si>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</si>
  <si>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</si>
  <si>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</si>
  <si>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</si>
  <si>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</si>
  <si>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</si>
  <si>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</si>
  <si>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</si>
  <si>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</si>
  <si>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</si>
  <si>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</si>
  <si>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</si>
  <si>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</si>
  <si>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</si>
  <si>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</si>
  <si>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</si>
  <si>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</si>
  <si>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</si>
  <si>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</si>
  <si>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</si>
  <si>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</si>
  <si>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</si>
  <si>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</si>
  <si>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</si>
  <si>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</si>
  <si>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</si>
  <si>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</si>
  <si>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</si>
  <si>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</si>
  <si>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</si>
  <si>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</si>
  <si>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</si>
  <si>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</si>
  <si>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</si>
  <si>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</si>
  <si>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</si>
  <si>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</si>
  <si>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</si>
  <si>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</si>
  <si>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</si>
  <si>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</si>
  <si>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</si>
  <si>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</si>
  <si>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</si>
  <si>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</si>
  <si>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</si>
  <si>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</si>
  <si>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</si>
  <si>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</si>
  <si>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</si>
  <si>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</si>
  <si>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</si>
  <si>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</si>
  <si>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</si>
  <si>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</si>
  <si>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</si>
  <si>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</si>
  <si>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</si>
  <si>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</si>
  <si>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</si>
  <si>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</si>
  <si>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</si>
  <si>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</si>
  <si>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</si>
  <si>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</si>
  <si>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</si>
  <si>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</si>
  <si>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</si>
  <si>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</si>
  <si>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</si>
  <si>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</si>
  <si>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</si>
  <si>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</si>
  <si>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</si>
  <si>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</si>
  <si>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</si>
  <si>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</si>
  <si>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</si>
  <si>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</si>
  <si>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</si>
  <si>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</si>
  <si>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</si>
  <si>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</si>
  <si>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</si>
  <si>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</si>
  <si>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</si>
  <si>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</si>
  <si>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</si>
  <si>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</si>
  <si>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</si>
  <si>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</si>
  <si>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</si>
  <si>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</si>
  <si>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</si>
  <si>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</si>
  <si>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</si>
  <si>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</si>
  <si>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</si>
  <si>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</si>
  <si>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</si>
  <si>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</si>
  <si>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</si>
  <si>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</si>
  <si>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</si>
  <si>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</si>
  <si>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</si>
  <si>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</si>
  <si>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</si>
  <si>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</si>
  <si>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</si>
  <si>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</si>
  <si>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</si>
  <si>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</si>
  <si>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</si>
  <si>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</si>
  <si>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</si>
  <si>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</si>
  <si>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</si>
  <si>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</si>
  <si>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</si>
  <si>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</si>
  <si>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</si>
  <si>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</si>
  <si>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</si>
  <si>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</si>
  <si>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</si>
  <si>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</si>
  <si>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</si>
  <si>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</si>
  <si>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</si>
  <si>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</si>
  <si>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</si>
  <si>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</si>
  <si>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</si>
  <si>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</si>
  <si>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</si>
  <si>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</si>
  <si>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</si>
  <si>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</si>
  <si>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</si>
  <si>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</si>
  <si>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</si>
  <si>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</si>
  <si>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</si>
  <si>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</si>
  <si>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</si>
  <si>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</si>
  <si>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</si>
  <si>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</si>
  <si>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</si>
  <si>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</si>
  <si>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</si>
  <si>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</si>
  <si>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</si>
  <si>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</si>
  <si>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</si>
  <si>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</si>
  <si>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</si>
  <si>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</si>
  <si>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</si>
  <si>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</si>
  <si>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</si>
  <si>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</si>
  <si>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</si>
  <si>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</si>
  <si>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</si>
  <si>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</si>
  <si>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</si>
  <si>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</si>
  <si>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</si>
  <si>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</si>
  <si>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</si>
  <si>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</si>
  <si>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</si>
  <si>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</si>
  <si>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</si>
  <si>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</si>
  <si>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</si>
  <si>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</si>
  <si>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</si>
  <si>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</si>
  <si>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</si>
  <si>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</si>
  <si>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</si>
  <si>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</si>
  <si>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</si>
  <si>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</si>
  <si>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</si>
  <si>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</si>
  <si>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</si>
  <si>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</si>
  <si>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</si>
  <si>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</si>
  <si>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</si>
  <si>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</si>
  <si>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</si>
  <si>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</si>
  <si>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</si>
  <si>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</si>
  <si>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</si>
  <si>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</si>
  <si>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</si>
  <si>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</si>
  <si>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</si>
  <si>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</si>
  <si>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</si>
  <si>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</si>
  <si>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</si>
  <si>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</si>
  <si>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</si>
  <si>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</si>
  <si>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</si>
  <si>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</si>
  <si>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</si>
  <si>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</si>
  <si>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</si>
  <si>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</si>
  <si>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</si>
  <si>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</si>
  <si>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</si>
  <si>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</si>
  <si>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</si>
  <si>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</si>
  <si>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</si>
  <si>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</si>
  <si>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</si>
  <si>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</si>
  <si>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</si>
  <si>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</si>
  <si>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</si>
  <si>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</si>
  <si>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</si>
  <si>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</si>
  <si>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</si>
  <si>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</si>
  <si>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</si>
  <si>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</si>
  <si>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</si>
  <si>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</si>
  <si>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</si>
  <si>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</si>
  <si>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</si>
  <si>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</si>
  <si>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</si>
  <si>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</si>
  <si>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</si>
  <si>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</si>
  <si>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</si>
  <si>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</si>
  <si>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</si>
  <si>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</si>
  <si>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</si>
  <si>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</si>
  <si>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</si>
  <si>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</si>
  <si>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</si>
  <si>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</si>
  <si>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</si>
  <si>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</si>
  <si>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</si>
  <si>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</si>
  <si>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</si>
  <si>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</si>
  <si>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</si>
  <si>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</si>
  <si>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</si>
  <si>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</si>
  <si>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</si>
  <si>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</si>
  <si>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</si>
  <si>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</si>
  <si>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</si>
  <si>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</si>
  <si>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</si>
  <si>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</si>
  <si>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</si>
  <si>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</si>
  <si>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</si>
  <si>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</si>
  <si>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</si>
  <si>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</si>
  <si>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</si>
  <si>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</si>
  <si>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</si>
  <si>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</si>
  <si>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</si>
  <si>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</si>
  <si>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</si>
  <si>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</si>
  <si>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</si>
  <si>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</si>
  <si>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</si>
  <si>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</si>
  <si>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</si>
  <si>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</si>
  <si>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</si>
  <si>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</si>
  <si>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</si>
  <si>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</si>
  <si>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</si>
  <si>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</si>
  <si>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</si>
  <si>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</si>
  <si>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</si>
  <si>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</si>
  <si>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</si>
  <si>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</si>
  <si>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</si>
  <si>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</si>
  <si>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</si>
  <si>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</si>
  <si>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</si>
  <si>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</si>
  <si>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</si>
  <si>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</si>
  <si>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</si>
  <si>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</si>
  <si>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</si>
  <si>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</si>
  <si>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</si>
  <si>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</si>
  <si>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</si>
  <si>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</si>
  <si>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</si>
  <si>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</si>
  <si>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</si>
  <si>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</si>
  <si>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</si>
  <si>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</si>
  <si>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</si>
  <si>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</si>
  <si>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</si>
  <si>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</si>
  <si>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</si>
  <si>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</si>
  <si>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</si>
  <si>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</si>
  <si>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</si>
  <si>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</si>
  <si>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</si>
  <si>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</si>
  <si>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</si>
  <si>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</si>
  <si>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</si>
  <si>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</si>
  <si>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</si>
  <si>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</si>
  <si>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</si>
  <si>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</si>
  <si>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</si>
  <si>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</si>
  <si>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</si>
  <si>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</si>
  <si>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</si>
  <si>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</si>
  <si>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</si>
  <si>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</si>
  <si>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</si>
  <si>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</si>
  <si>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</si>
  <si>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</si>
  <si>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</si>
  <si>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</si>
  <si>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</si>
  <si>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</si>
  <si>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</si>
  <si>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</si>
  <si>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</si>
  <si>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</si>
  <si>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</si>
  <si>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</si>
  <si>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</si>
  <si>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</si>
  <si>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</si>
  <si>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</si>
  <si>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</si>
  <si>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</si>
  <si>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</si>
  <si>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</si>
  <si>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</si>
  <si>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</si>
  <si>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</si>
  <si>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</si>
  <si>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</si>
  <si>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</si>
  <si>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</si>
  <si>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</si>
  <si>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</si>
  <si>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</si>
  <si>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</si>
  <si>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</si>
  <si>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</si>
  <si>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</si>
  <si>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</si>
  <si>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</si>
  <si>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</si>
  <si>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</si>
  <si>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</si>
  <si>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</si>
  <si>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</si>
  <si>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</si>
  <si>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</si>
  <si>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</si>
  <si>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</si>
  <si>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</si>
  <si>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</si>
  <si>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</si>
  <si>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</si>
  <si>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</si>
  <si>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</si>
  <si>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</si>
  <si>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</si>
  <si>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</si>
  <si>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</si>
  <si>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</si>
  <si>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</si>
  <si>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</si>
  <si>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</si>
  <si>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</si>
  <si>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</si>
  <si>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</si>
  <si>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</si>
  <si>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</si>
  <si>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</si>
  <si>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</si>
  <si>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</si>
  <si>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</si>
  <si>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</si>
  <si>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</si>
  <si>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</si>
  <si>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</si>
  <si>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</si>
  <si>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</si>
  <si>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</si>
  <si>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</si>
  <si>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</si>
  <si>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</si>
  <si>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</si>
  <si>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</si>
  <si>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</si>
  <si>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</si>
  <si>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</si>
  <si>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</si>
  <si>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</si>
  <si>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</si>
  <si>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</si>
  <si>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</si>
  <si>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</si>
  <si>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</si>
  <si>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</si>
  <si>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</si>
  <si>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</si>
  <si>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</si>
  <si>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</si>
  <si>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</si>
  <si>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</si>
  <si>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</si>
  <si>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</si>
  <si>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</si>
  <si>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</si>
  <si>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</si>
  <si>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</si>
  <si>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</si>
  <si>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</si>
  <si>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</si>
  <si>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</si>
  <si>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</si>
  <si>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</si>
  <si>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</si>
  <si>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</si>
  <si>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</si>
  <si>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</si>
  <si>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</si>
  <si>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</si>
  <si>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</si>
  <si>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</si>
  <si>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</si>
  <si>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</si>
  <si>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</si>
  <si>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</si>
  <si>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</si>
  <si>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</si>
  <si>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</si>
  <si>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</si>
  <si>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</si>
  <si>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</si>
  <si>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</si>
  <si>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</si>
  <si>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</si>
  <si>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</si>
  <si>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</si>
  <si>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</si>
  <si>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</si>
  <si>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</si>
  <si>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</si>
  <si>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</si>
  <si>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</si>
  <si>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</si>
  <si>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</si>
  <si>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</si>
  <si>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</si>
  <si>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</si>
  <si>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</si>
  <si>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</si>
  <si>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</si>
  <si>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</si>
  <si>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</si>
  <si>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</si>
  <si>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</si>
  <si>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</si>
  <si>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</si>
  <si>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</si>
  <si>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</si>
  <si>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</si>
  <si>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</si>
  <si>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</si>
  <si>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</si>
  <si>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</si>
  <si>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</si>
  <si>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</si>
  <si>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</si>
  <si>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</si>
  <si>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</si>
  <si>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</si>
  <si>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</si>
  <si>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</si>
  <si>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</si>
  <si>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</si>
  <si>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</si>
  <si>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</si>
  <si>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</si>
  <si>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</si>
  <si>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</si>
  <si>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</si>
  <si>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</si>
  <si>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</si>
  <si>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</si>
  <si>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</si>
  <si>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</si>
  <si>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</si>
  <si>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</si>
  <si>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</si>
  <si>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</si>
  <si>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</si>
  <si>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</si>
  <si>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</si>
  <si>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</si>
  <si>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</si>
  <si>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</si>
  <si>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</si>
  <si>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</si>
  <si>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</si>
  <si>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</si>
  <si>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</si>
  <si>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</si>
  <si>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</si>
  <si>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</si>
  <si>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</si>
  <si>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</si>
  <si>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</si>
  <si>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</si>
  <si>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</si>
  <si>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</si>
  <si>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</si>
  <si>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</si>
  <si>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</si>
  <si>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</si>
  <si>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</si>
  <si>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</si>
  <si>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</si>
  <si>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</si>
  <si>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</si>
  <si>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</si>
  <si>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</si>
  <si>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</si>
  <si>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</si>
  <si>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</si>
  <si>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</si>
  <si>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</si>
  <si>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</si>
  <si>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</si>
  <si>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</si>
  <si>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</si>
  <si>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</si>
  <si>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</si>
  <si>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</si>
  <si>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</si>
  <si>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</si>
  <si>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</si>
  <si>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</si>
  <si>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</si>
  <si>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</si>
  <si>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</si>
  <si>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</si>
  <si>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</si>
  <si>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</si>
  <si>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</si>
  <si>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</si>
  <si>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</si>
  <si>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</si>
  <si>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</si>
  <si>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</si>
  <si>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</si>
  <si>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</si>
  <si>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</si>
  <si>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</si>
  <si>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</si>
  <si>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</si>
  <si>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</si>
  <si>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</si>
  <si>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</si>
  <si>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</si>
  <si>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</si>
  <si>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</si>
  <si>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</si>
  <si>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</si>
  <si>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</si>
  <si>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</si>
  <si>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</si>
  <si>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</si>
  <si>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</si>
  <si>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</si>
  <si>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</si>
  <si>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</si>
  <si>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</si>
  <si>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</si>
  <si>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</si>
  <si>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</si>
  <si>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</si>
  <si>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</si>
  <si>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</si>
  <si>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</si>
  <si>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</si>
  <si>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</si>
  <si>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</si>
  <si>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</si>
  <si>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</si>
  <si>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</si>
  <si>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</si>
  <si>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</si>
  <si>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</si>
  <si>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</si>
  <si>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</si>
  <si>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</si>
  <si>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</si>
  <si>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</si>
  <si>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</si>
  <si>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</si>
  <si>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</si>
  <si>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</si>
  <si>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</si>
  <si>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</si>
  <si>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</si>
  <si>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</si>
  <si>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</si>
  <si>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</si>
  <si>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</si>
  <si>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</si>
  <si>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</si>
  <si>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</si>
  <si>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</si>
  <si>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</si>
  <si>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</si>
  <si>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</si>
  <si>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</si>
  <si>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</si>
  <si>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</si>
  <si>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</si>
  <si>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</si>
  <si>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</si>
  <si>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</si>
  <si>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</si>
  <si>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</si>
  <si>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</si>
  <si>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</si>
  <si>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</si>
  <si>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</si>
  <si>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</si>
  <si>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</si>
  <si>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</si>
  <si>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</si>
  <si>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</si>
  <si>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</si>
  <si>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</si>
  <si>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</si>
  <si>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</si>
  <si>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</si>
  <si>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</si>
  <si>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</si>
  <si>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</si>
  <si>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</si>
  <si>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</si>
  <si>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</si>
  <si>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</si>
  <si>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</si>
  <si>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</si>
  <si>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</si>
  <si>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</si>
  <si>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</si>
  <si>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</si>
  <si>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</si>
  <si>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</si>
  <si>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</si>
  <si>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</si>
  <si>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</si>
  <si>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</si>
  <si>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</si>
  <si>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</si>
  <si>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</si>
  <si>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</si>
  <si>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</si>
  <si>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</si>
  <si>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</si>
  <si>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</si>
  <si>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</si>
  <si>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</si>
  <si>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</si>
  <si>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</si>
  <si>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</si>
  <si>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</si>
  <si>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</si>
  <si>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</si>
  <si>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</si>
  <si>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</si>
  <si>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</si>
  <si>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</si>
  <si>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</si>
  <si>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</si>
  <si>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</si>
  <si>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</si>
  <si>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</si>
  <si>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</si>
  <si>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</si>
  <si>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</si>
  <si>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</si>
  <si>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</si>
  <si>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</si>
  <si>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</si>
  <si>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</si>
  <si>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</si>
  <si>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</si>
  <si>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</si>
  <si>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</si>
  <si>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</si>
  <si>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</si>
  <si>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</si>
  <si>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</si>
  <si>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</si>
  <si>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</si>
  <si>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</si>
  <si>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</si>
  <si>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</si>
  <si>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</si>
  <si>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</si>
  <si>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</si>
  <si>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</si>
  <si>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</si>
  <si>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</si>
  <si>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</si>
  <si>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</si>
  <si>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</si>
  <si>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</si>
  <si>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</si>
  <si>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</si>
  <si>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</si>
  <si>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</si>
  <si>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</si>
  <si>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</si>
  <si>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</si>
  <si>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</si>
  <si>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</si>
  <si>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</si>
  <si>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</si>
  <si>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</si>
  <si>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</si>
  <si>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</si>
  <si>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</si>
  <si>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</si>
  <si>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</si>
  <si>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</si>
  <si>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</si>
  <si>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</si>
  <si>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</si>
  <si>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</si>
  <si>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</si>
  <si>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</si>
  <si>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</si>
  <si>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</si>
  <si>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</si>
  <si>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</si>
  <si>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</si>
  <si>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</si>
  <si>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</si>
  <si>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</si>
  <si>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</si>
  <si>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</si>
  <si>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</si>
  <si>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</si>
  <si>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</si>
  <si>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</si>
  <si>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</si>
  <si>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</si>
  <si>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</si>
  <si>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</si>
  <si>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</si>
  <si>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</si>
  <si>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</si>
  <si>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</si>
  <si>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</si>
  <si>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</si>
  <si>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</si>
  <si>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</si>
  <si>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</si>
  <si>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</si>
  <si>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</si>
  <si>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</si>
  <si>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</si>
  <si>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</si>
  <si>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</si>
  <si>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</si>
  <si>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</si>
  <si>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</si>
  <si>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</si>
  <si>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</si>
  <si>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</si>
  <si>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</si>
  <si>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</si>
  <si>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</si>
  <si>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</si>
  <si>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</si>
  <si>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</si>
  <si>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</si>
  <si>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</si>
  <si>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</si>
  <si>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</si>
  <si>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</si>
  <si>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</si>
  <si>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</si>
  <si>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</si>
  <si>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</si>
  <si>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</si>
  <si>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</si>
  <si>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</si>
  <si>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</si>
  <si>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</si>
  <si>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</si>
  <si>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</si>
  <si>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</si>
  <si>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</si>
  <si>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</si>
  <si>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</si>
  <si>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</si>
  <si>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</si>
  <si>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</si>
  <si>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</si>
  <si>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</si>
  <si>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</si>
  <si>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</si>
  <si>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</si>
  <si>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</si>
  <si>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</si>
  <si>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</si>
  <si>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</si>
  <si>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</si>
  <si>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</si>
  <si>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</si>
  <si>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</si>
  <si>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</si>
  <si>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</si>
  <si>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</si>
  <si>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</si>
  <si>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</si>
  <si>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</si>
  <si>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</si>
  <si>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</si>
  <si>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</si>
  <si>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</si>
  <si>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</si>
  <si>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</si>
  <si>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</si>
  <si>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</si>
  <si>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</si>
  <si>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</si>
  <si>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</si>
  <si>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</si>
  <si>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</si>
  <si>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</si>
  <si>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</si>
  <si>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</si>
  <si>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</si>
  <si>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</si>
  <si>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</si>
  <si>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</si>
  <si>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</si>
  <si>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</si>
  <si>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</si>
  <si>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</si>
  <si>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</si>
  <si>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</si>
  <si>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</si>
  <si>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</si>
  <si>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</si>
  <si>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</si>
  <si>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</si>
  <si>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</si>
  <si>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</si>
  <si>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</si>
  <si>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</si>
  <si>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</si>
  <si>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</si>
  <si>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</si>
  <si>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</si>
  <si>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</si>
  <si>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</si>
  <si>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</si>
  <si>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</si>
  <si>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</si>
  <si>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</si>
  <si>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</si>
  <si>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</si>
  <si>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</si>
  <si>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</si>
  <si>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</si>
  <si>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</si>
  <si>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</si>
  <si>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</si>
  <si>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</si>
  <si>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</si>
  <si>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</si>
  <si>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</si>
  <si>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</si>
  <si>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</si>
  <si>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</si>
  <si>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</si>
  <si>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</si>
  <si>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</si>
  <si>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</si>
  <si>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</si>
  <si>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</si>
  <si>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</si>
  <si>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</si>
  <si>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</si>
  <si>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</si>
  <si>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</si>
  <si>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</si>
  <si>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</si>
  <si>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</si>
  <si>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</si>
  <si>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</si>
  <si>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</si>
  <si>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</si>
  <si>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</si>
  <si>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</si>
  <si>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</si>
  <si>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</si>
  <si>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</si>
  <si>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</si>
  <si>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</si>
  <si>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</si>
  <si>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</si>
  <si>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</si>
  <si>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</si>
  <si>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</si>
  <si>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</si>
  <si>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</si>
  <si>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</si>
  <si>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</si>
  <si>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</si>
  <si>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</si>
  <si>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</si>
  <si>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</si>
  <si>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</si>
  <si>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</si>
  <si>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</si>
  <si>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</si>
  <si>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</si>
  <si>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</si>
  <si>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</si>
  <si>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</si>
  <si>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</si>
  <si>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</si>
  <si>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</si>
  <si>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</si>
  <si>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</si>
  <si>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</si>
  <si>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</si>
  <si>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</si>
  <si>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</si>
  <si>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</si>
  <si>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</si>
  <si>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</si>
  <si>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</si>
  <si>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</si>
  <si>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</si>
  <si>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</si>
  <si>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</si>
  <si>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</si>
  <si>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</si>
  <si>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</si>
  <si>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</si>
  <si>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</si>
  <si>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</si>
  <si>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</si>
  <si>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</si>
  <si>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</si>
  <si>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</si>
  <si>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</si>
  <si>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</si>
  <si>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</si>
  <si>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</si>
  <si>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</si>
  <si>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</si>
  <si>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</si>
  <si>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</si>
  <si>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</si>
  <si>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</si>
  <si>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</si>
  <si>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</si>
  <si>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</si>
  <si>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</si>
  <si>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</si>
  <si>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</si>
  <si>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</si>
  <si>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</si>
  <si>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</si>
  <si>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</si>
  <si>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</si>
  <si>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</si>
  <si>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</si>
  <si>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</si>
  <si>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</si>
  <si>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</si>
  <si>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</si>
  <si>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</si>
  <si>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</si>
  <si>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</si>
  <si>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</si>
  <si>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</si>
  <si>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</si>
  <si>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</si>
  <si>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</si>
  <si>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</si>
  <si>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</si>
  <si>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</si>
  <si>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</si>
  <si>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</si>
  <si>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</si>
  <si>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</si>
  <si>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</si>
  <si>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</si>
  <si>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</si>
  <si>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</si>
  <si>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</si>
  <si>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</si>
  <si>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</si>
  <si>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</si>
  <si>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</si>
  <si>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</si>
  <si>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</si>
  <si>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</si>
  <si>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</si>
  <si>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</si>
  <si>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</si>
  <si>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</si>
  <si>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</si>
  <si>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</si>
  <si>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</si>
  <si>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</si>
  <si>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</si>
  <si>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</si>
  <si>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</si>
  <si>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</si>
  <si>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</si>
  <si>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</si>
  <si>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</si>
  <si>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</si>
  <si>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</si>
  <si>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</si>
  <si>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</si>
  <si>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</si>
  <si>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</si>
  <si>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</si>
  <si>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</si>
  <si>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</si>
  <si>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</si>
  <si>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</si>
  <si>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</si>
  <si>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</si>
  <si>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</si>
  <si>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</si>
  <si>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</si>
  <si>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</si>
  <si>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</si>
  <si>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</si>
  <si>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</si>
  <si>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</si>
  <si>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</si>
  <si>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</si>
  <si>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</si>
  <si>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</si>
  <si>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</si>
  <si>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</si>
  <si>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</si>
  <si>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</si>
  <si>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</si>
  <si>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</si>
  <si>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</si>
  <si>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</si>
  <si>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</si>
  <si>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</si>
  <si>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</si>
  <si>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</si>
  <si>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</si>
  <si>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</si>
  <si>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</si>
  <si>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</si>
  <si>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</si>
  <si>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</si>
  <si>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</si>
  <si>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</si>
  <si>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</si>
  <si>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</si>
  <si>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</si>
  <si>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</si>
  <si>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</si>
  <si>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</si>
  <si>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</si>
  <si>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</si>
  <si>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</si>
  <si>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</si>
  <si>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</si>
  <si>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</si>
  <si>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</si>
  <si>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</si>
  <si>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</si>
  <si>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</si>
  <si>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</si>
  <si>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</si>
  <si>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</si>
  <si>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</si>
  <si>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</si>
  <si>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</si>
  <si>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</si>
  <si>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</si>
  <si>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</si>
  <si>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</si>
  <si>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</si>
  <si>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</si>
  <si>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</si>
  <si>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</si>
  <si>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</si>
  <si>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</si>
  <si>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</si>
  <si>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</si>
  <si>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</si>
  <si>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</si>
  <si>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</si>
  <si>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</si>
  <si>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</si>
  <si>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</si>
  <si>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</si>
  <si>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</si>
  <si>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</si>
  <si>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</si>
  <si>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</si>
  <si>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</si>
  <si>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</si>
  <si>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</si>
  <si>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</si>
  <si>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</si>
  <si>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</si>
  <si>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</si>
  <si>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</si>
  <si>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</si>
  <si>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</si>
  <si>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</si>
  <si>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</si>
  <si>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</si>
  <si>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</si>
  <si>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</si>
  <si>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</si>
  <si>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</si>
  <si>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</si>
  <si>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</si>
  <si>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</si>
  <si>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</si>
  <si>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</si>
  <si>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</si>
  <si>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</si>
  <si>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</si>
  <si>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</si>
  <si>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</si>
  <si>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</si>
  <si>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</si>
  <si>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</si>
  <si>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</si>
  <si>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</si>
  <si>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</si>
  <si>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</si>
  <si>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</si>
  <si>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</si>
  <si>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</si>
  <si>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</si>
  <si>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</si>
  <si>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</si>
  <si>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</si>
  <si>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</si>
  <si>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</si>
  <si>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</si>
  <si>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</si>
  <si>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</si>
  <si>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</si>
  <si>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</si>
  <si>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</si>
  <si>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</si>
  <si>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</si>
  <si>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</si>
  <si>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</si>
  <si>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</si>
  <si>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</si>
  <si>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</si>
  <si>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</si>
  <si>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</si>
  <si>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</si>
  <si>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</si>
  <si>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</si>
  <si>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</si>
  <si>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</si>
  <si>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</si>
  <si>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</si>
  <si>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</si>
  <si>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</si>
  <si>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</si>
  <si>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</si>
  <si>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</si>
  <si>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</si>
  <si>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</si>
  <si>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</si>
  <si>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</si>
  <si>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</si>
  <si>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</si>
  <si>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</si>
  <si>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</si>
  <si>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</si>
  <si>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</si>
  <si>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</si>
  <si>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</si>
  <si>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</si>
  <si>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</si>
  <si>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</si>
  <si>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</si>
  <si>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</si>
  <si>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</si>
  <si>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</si>
  <si>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</si>
  <si>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</si>
  <si>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</si>
  <si>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</si>
  <si>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</si>
  <si>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</si>
  <si>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</si>
  <si>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</si>
  <si>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</si>
  <si>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</si>
  <si>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</si>
  <si>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</si>
  <si>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</si>
  <si>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</si>
  <si>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</si>
  <si>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</si>
  <si>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</si>
  <si>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</si>
  <si>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</si>
  <si>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</si>
  <si>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</si>
  <si>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</si>
  <si>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</si>
  <si>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</si>
  <si>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</si>
  <si>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</si>
  <si>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</si>
  <si>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</si>
  <si>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</si>
  <si>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</si>
  <si>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</si>
  <si>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</si>
  <si>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</si>
  <si>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</si>
  <si>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</si>
  <si>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</si>
  <si>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</si>
  <si>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</si>
  <si>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</si>
  <si>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</si>
  <si>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</si>
  <si>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</si>
  <si>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</si>
  <si>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</si>
  <si>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</si>
  <si>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</si>
  <si>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</si>
  <si>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</si>
  <si>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</si>
  <si>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</si>
  <si>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</si>
  <si>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</si>
  <si>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</si>
  <si>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</si>
  <si>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</si>
  <si>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</si>
  <si>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</si>
  <si>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</si>
  <si>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</si>
  <si>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</si>
  <si>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</si>
  <si>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</si>
  <si>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</si>
  <si>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</si>
  <si>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</si>
  <si>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</si>
  <si>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</si>
  <si>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</si>
  <si>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</si>
  <si>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</si>
  <si>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</si>
  <si>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</si>
  <si>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</si>
  <si>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</si>
  <si>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</si>
  <si>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</si>
  <si>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</si>
  <si>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</si>
  <si>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</si>
  <si>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</si>
  <si>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</si>
  <si>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</si>
  <si>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</si>
  <si>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</si>
  <si>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</si>
  <si>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</si>
  <si>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</si>
  <si>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</si>
  <si>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</si>
  <si>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</si>
  <si>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</si>
  <si>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</si>
  <si>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</si>
  <si>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</si>
  <si>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</si>
  <si>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</si>
  <si>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</si>
  <si>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</si>
  <si>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</si>
  <si>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</si>
  <si>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</si>
  <si>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</si>
  <si>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</si>
  <si>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</si>
  <si>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</si>
  <si>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</si>
  <si>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</si>
  <si>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</si>
  <si>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</si>
  <si>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</si>
  <si>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</si>
  <si>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</si>
  <si>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</si>
  <si>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</si>
  <si>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</si>
  <si>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</si>
  <si>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</si>
  <si>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</si>
  <si>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</si>
  <si>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</si>
  <si>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</si>
  <si>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</si>
  <si>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</si>
  <si>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</si>
  <si>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</si>
  <si>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</si>
  <si>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</si>
  <si>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</si>
  <si>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</si>
  <si>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</si>
  <si>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</si>
  <si>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</si>
  <si>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</si>
  <si>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</si>
  <si>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</si>
  <si>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</si>
  <si>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</si>
  <si>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</si>
  <si>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</si>
  <si>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</si>
  <si>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</si>
  <si>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</si>
  <si>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</si>
  <si>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</si>
  <si>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</si>
  <si>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</si>
  <si>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</si>
  <si>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</si>
  <si>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</si>
  <si>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</si>
  <si>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</si>
  <si>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</si>
  <si>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</si>
  <si>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</si>
  <si>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</si>
  <si>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</si>
  <si>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</si>
  <si>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</si>
  <si>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</si>
  <si>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</si>
  <si>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</si>
  <si>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</si>
  <si>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</si>
  <si>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</si>
  <si>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</si>
  <si>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</si>
  <si>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</si>
  <si>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</si>
  <si>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</si>
  <si>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</si>
  <si>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</si>
  <si>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</si>
  <si>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</si>
  <si>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</si>
  <si>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</si>
  <si>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</si>
  <si>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</si>
  <si>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</si>
  <si>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</si>
  <si>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</si>
  <si>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</si>
  <si>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</si>
  <si>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</si>
  <si>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</si>
  <si>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</si>
  <si>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</si>
  <si>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</si>
  <si>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</si>
  <si>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</si>
  <si>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</si>
  <si>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</si>
  <si>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</si>
  <si>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</si>
  <si>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</si>
  <si>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</si>
  <si>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</si>
  <si>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</si>
  <si>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</si>
  <si>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</si>
  <si>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</si>
  <si>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</si>
  <si>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</si>
  <si>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</si>
  <si>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</si>
  <si>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</si>
  <si>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</si>
  <si>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</si>
  <si>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</si>
  <si>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</si>
  <si>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</si>
  <si>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</si>
  <si>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</si>
  <si>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</si>
  <si>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</si>
  <si>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</si>
  <si>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</si>
  <si>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</si>
  <si>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</si>
  <si>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</si>
  <si>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</si>
  <si>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</si>
  <si>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</si>
  <si>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</si>
  <si>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</si>
  <si>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</si>
  <si>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</si>
  <si>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</si>
  <si>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</si>
  <si>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</si>
  <si>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</si>
  <si>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</si>
  <si>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</si>
  <si>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</si>
  <si>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</si>
  <si>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</si>
  <si>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</si>
  <si>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</si>
  <si>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</si>
  <si>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</si>
  <si>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</si>
  <si>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</si>
  <si>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</si>
  <si>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</si>
  <si>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</si>
  <si>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</si>
  <si>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</si>
  <si>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</si>
  <si>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</si>
  <si>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</si>
  <si>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</si>
  <si>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</si>
  <si>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</si>
  <si>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</si>
  <si>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</si>
  <si>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</si>
  <si>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</si>
  <si>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</si>
  <si>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</si>
  <si>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</si>
  <si>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</si>
  <si>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</si>
  <si>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</si>
  <si>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</si>
  <si>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</si>
  <si>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</si>
  <si>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</si>
  <si>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</si>
  <si>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</si>
  <si>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</si>
  <si>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</si>
  <si>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</si>
  <si>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</si>
  <si>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</si>
  <si>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</si>
  <si>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</si>
  <si>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</si>
  <si>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</si>
  <si>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</si>
  <si>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</si>
  <si>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</si>
  <si>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</si>
  <si>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</si>
  <si>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</si>
  <si>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</si>
  <si>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</si>
  <si>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</si>
  <si>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</si>
  <si>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</si>
  <si>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</si>
  <si>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</si>
  <si>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</si>
  <si>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</si>
  <si>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</si>
  <si>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</si>
  <si>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</si>
  <si>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</si>
  <si>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</si>
  <si>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</si>
  <si>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</si>
  <si>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</si>
  <si>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</si>
  <si>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</si>
  <si>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</si>
  <si>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</si>
  <si>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</si>
  <si>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</si>
  <si>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</si>
  <si>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</si>
  <si>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</si>
  <si>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</si>
  <si>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</si>
  <si>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</si>
  <si>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</si>
  <si>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</si>
  <si>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</si>
  <si>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</si>
  <si>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</si>
  <si>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</si>
  <si>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</si>
  <si>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</si>
  <si>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</si>
  <si>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</si>
  <si>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</si>
  <si>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</si>
  <si>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</si>
  <si>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</si>
  <si>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</si>
  <si>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</si>
  <si>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</si>
  <si>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</si>
  <si>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</si>
  <si>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</si>
  <si>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</si>
  <si>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</si>
  <si>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</si>
  <si>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</si>
  <si>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</si>
  <si>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</si>
  <si>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</si>
  <si>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</si>
  <si>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</si>
  <si>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</si>
  <si>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</si>
  <si>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</si>
  <si>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</si>
  <si>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</si>
  <si>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</si>
  <si>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</si>
  <si>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</si>
  <si>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</si>
  <si>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</si>
  <si>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</si>
  <si>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</si>
  <si>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</si>
  <si>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</si>
  <si>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</si>
  <si>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</si>
  <si>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</si>
  <si>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</si>
  <si>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</si>
  <si>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</si>
  <si>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</si>
  <si>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</si>
  <si>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</si>
  <si>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</si>
  <si>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</si>
  <si>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</si>
  <si>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</si>
  <si>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</si>
  <si>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</si>
  <si>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</si>
  <si>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</si>
  <si>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</si>
  <si>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</si>
  <si>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</si>
  <si>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</si>
  <si>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</si>
  <si>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</si>
  <si>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</si>
  <si>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</si>
  <si>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</si>
  <si>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</si>
  <si>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</si>
  <si>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</si>
  <si>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</si>
  <si>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</si>
  <si>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</si>
  <si>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</si>
  <si>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</si>
  <si>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</si>
  <si>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</si>
  <si>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</si>
  <si>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</si>
  <si>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</si>
  <si>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</si>
  <si>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</si>
  <si>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</si>
  <si>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</si>
  <si>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</si>
  <si>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</si>
  <si>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</si>
  <si>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</si>
  <si>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</si>
  <si>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</si>
  <si>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</si>
  <si>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</si>
  <si>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</si>
  <si>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</si>
  <si>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</si>
  <si>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</si>
  <si>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</si>
  <si>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</si>
  <si>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</si>
  <si>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</si>
  <si>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</si>
  <si>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</si>
  <si>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</si>
  <si>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</si>
  <si>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</si>
  <si>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</si>
  <si>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</si>
  <si>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</si>
  <si>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</si>
  <si>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</si>
  <si>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</si>
  <si>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</si>
  <si>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</si>
  <si>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</si>
  <si>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</si>
  <si>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</si>
  <si>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</si>
  <si>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</si>
  <si>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</si>
  <si>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</si>
  <si>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</si>
  <si>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</si>
  <si>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</si>
  <si>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</si>
  <si>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</si>
  <si>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</si>
  <si>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</si>
  <si>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</si>
  <si>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</si>
  <si>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</si>
  <si>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</si>
  <si>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</si>
  <si>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</si>
  <si>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</si>
  <si>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</si>
  <si>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</si>
  <si>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</si>
  <si>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</si>
  <si>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</si>
  <si>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</si>
  <si>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</si>
  <si>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</si>
  <si>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</si>
  <si>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</si>
  <si>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</si>
  <si>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</si>
  <si>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</si>
  <si>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</si>
  <si>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</si>
  <si>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</si>
  <si>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</si>
  <si>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</si>
  <si>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</si>
  <si>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</si>
  <si>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</si>
  <si>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</si>
  <si>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</si>
  <si>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</si>
  <si>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</si>
  <si>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</si>
  <si>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</si>
  <si>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</si>
  <si>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</si>
  <si>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</si>
  <si>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</si>
  <si>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</si>
  <si>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</si>
  <si>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</si>
  <si>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</si>
  <si>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</si>
  <si>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</si>
  <si>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</si>
  <si>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</si>
  <si>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</si>
  <si>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</si>
  <si>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</si>
  <si>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</si>
  <si>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</si>
  <si>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</si>
  <si>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</si>
  <si>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</si>
  <si>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</si>
  <si>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</si>
  <si>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</si>
  <si>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</si>
  <si>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</si>
  <si>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</si>
  <si>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</si>
  <si>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</si>
  <si>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</si>
  <si>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</si>
  <si>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</si>
  <si>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</si>
  <si>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</si>
  <si>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</si>
  <si>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</si>
  <si>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</si>
  <si>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</si>
  <si>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</si>
  <si>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</si>
  <si>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</si>
  <si>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</si>
  <si>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</si>
  <si>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</si>
  <si>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</si>
  <si>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</si>
  <si>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</si>
  <si>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</si>
  <si>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</si>
  <si>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</si>
  <si>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</si>
  <si>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</si>
  <si>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</si>
  <si>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</si>
  <si>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</si>
  <si>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</si>
  <si>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</si>
  <si>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</si>
  <si>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</si>
  <si>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</si>
  <si>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</si>
  <si>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</si>
  <si>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</si>
  <si>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</si>
  <si>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</si>
  <si>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</si>
  <si>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</si>
  <si>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</si>
  <si>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</si>
  <si>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</si>
  <si>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</si>
  <si>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</si>
  <si>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</si>
  <si>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</si>
  <si>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</si>
  <si>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</si>
  <si>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</si>
  <si>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</si>
  <si>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</si>
  <si>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</si>
  <si>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</si>
  <si>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</si>
  <si>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</si>
  <si>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</si>
  <si>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</si>
  <si>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</si>
  <si>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</si>
  <si>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</si>
  <si>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</si>
  <si>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</si>
  <si>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</si>
  <si>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</si>
  <si>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</si>
  <si>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</si>
  <si>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</si>
  <si>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</si>
  <si>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</si>
  <si>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</si>
  <si>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</si>
  <si>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</si>
  <si>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</si>
  <si>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</si>
  <si>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</si>
  <si>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</si>
  <si>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</si>
  <si>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</si>
  <si>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</si>
  <si>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</si>
  <si>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</si>
  <si>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</si>
  <si>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</si>
  <si>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</si>
  <si>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</si>
  <si>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</si>
  <si>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</si>
  <si>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</si>
  <si>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</si>
  <si>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</si>
  <si>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</si>
  <si>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</si>
  <si>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</si>
  <si>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</si>
  <si>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</si>
  <si>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</si>
  <si>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</si>
  <si>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</si>
  <si>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</si>
  <si>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</si>
  <si>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</si>
  <si>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</si>
  <si>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</si>
  <si>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</si>
  <si>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</si>
  <si>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</si>
  <si>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</si>
  <si>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</si>
  <si>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</si>
  <si>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</si>
  <si>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</si>
  <si>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</si>
  <si>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</si>
  <si>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</si>
  <si>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</si>
  <si>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</si>
  <si>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</si>
  <si>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</si>
  <si>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</si>
  <si>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</si>
  <si>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</si>
  <si>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</si>
  <si>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</si>
  <si>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</si>
  <si>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</si>
  <si>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</si>
  <si>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</si>
  <si>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</si>
  <si>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</si>
  <si>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</si>
  <si>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</si>
  <si>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</si>
  <si>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</si>
  <si>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</si>
  <si>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</si>
  <si>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</si>
  <si>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</si>
  <si>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</si>
  <si>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</si>
  <si>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</si>
  <si>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</si>
  <si>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</si>
  <si>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</si>
  <si>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</si>
  <si>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</si>
  <si>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</si>
  <si>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</si>
  <si>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</si>
  <si>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</si>
  <si>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</si>
  <si>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</si>
  <si>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</si>
  <si>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</si>
  <si>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</si>
  <si>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</si>
  <si>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</si>
  <si>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</si>
  <si>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</si>
  <si>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</si>
  <si>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</si>
  <si>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</si>
  <si>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</si>
  <si>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</si>
  <si>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</si>
  <si>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</si>
  <si>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</si>
  <si>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</si>
  <si>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</si>
  <si>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</si>
  <si>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</si>
  <si>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</si>
  <si>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</si>
  <si>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</si>
  <si>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</si>
  <si>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</si>
  <si>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</si>
  <si>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</si>
  <si>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</si>
  <si>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</si>
  <si>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</si>
  <si>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</si>
  <si>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</si>
  <si>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</si>
  <si>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</si>
  <si>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</si>
  <si>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</si>
  <si>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</si>
  <si>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</si>
  <si>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</si>
  <si>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</si>
  <si>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</si>
  <si>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</si>
  <si>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</si>
  <si>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</si>
  <si>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</si>
  <si>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</si>
  <si>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</si>
  <si>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</si>
  <si>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</si>
  <si>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</si>
  <si>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</si>
  <si>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</si>
  <si>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</si>
  <si>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</si>
  <si>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</si>
  <si>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</si>
  <si>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</si>
  <si>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</si>
  <si>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</si>
  <si>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</si>
  <si>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</si>
  <si>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</si>
  <si>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</si>
  <si>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</si>
  <si>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</si>
  <si>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</si>
  <si>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</si>
  <si>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</si>
  <si>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</si>
  <si>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</si>
  <si>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</si>
  <si>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</si>
  <si>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</si>
  <si>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</si>
  <si>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</si>
  <si>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</si>
  <si>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</si>
  <si>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</si>
  <si>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</si>
  <si>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</si>
  <si>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</si>
  <si>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</si>
  <si>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</si>
  <si>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</si>
  <si>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</si>
  <si>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</si>
  <si>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</si>
  <si>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</si>
  <si>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</si>
  <si>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</si>
  <si>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</si>
  <si>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</si>
  <si>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</si>
  <si>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</si>
  <si>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</si>
  <si>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</si>
  <si>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</si>
  <si>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</si>
  <si>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</si>
  <si>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</si>
  <si>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</si>
  <si>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</si>
  <si>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</si>
  <si>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</si>
  <si>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</si>
  <si>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</si>
  <si>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</si>
  <si>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</si>
  <si>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</si>
  <si>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</si>
  <si>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</si>
  <si>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</si>
  <si>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</si>
  <si>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</si>
  <si>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</si>
  <si>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</si>
  <si>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</si>
  <si>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</si>
  <si>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</si>
  <si>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</si>
  <si>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</si>
  <si>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</si>
  <si>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</si>
  <si>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</si>
  <si>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</si>
  <si>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</si>
  <si>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</si>
  <si>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</si>
  <si>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</si>
  <si>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</si>
  <si>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</si>
  <si>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</si>
  <si>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</si>
  <si>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</si>
  <si>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</si>
  <si>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</si>
  <si>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</si>
  <si>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</si>
  <si>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</si>
  <si>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</si>
  <si>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</si>
  <si>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</si>
  <si>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</si>
  <si>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</si>
  <si>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</si>
  <si>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</si>
  <si>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</si>
  <si>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</si>
  <si>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</si>
  <si>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</si>
  <si>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</si>
  <si>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</si>
  <si>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</si>
  <si>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</si>
  <si>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</si>
  <si>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</si>
  <si>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</si>
  <si>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</si>
  <si>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</si>
  <si>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</si>
  <si>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</si>
  <si>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</si>
  <si>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</si>
  <si>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</si>
  <si>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</si>
  <si>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</si>
  <si>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</si>
  <si>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</si>
  <si>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</si>
  <si>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</si>
  <si>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</si>
  <si>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</si>
  <si>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</si>
  <si>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</si>
  <si>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</si>
  <si>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</si>
  <si>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</si>
  <si>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</si>
  <si>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</si>
  <si>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</si>
  <si>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</si>
  <si>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</si>
  <si>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</si>
  <si>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</si>
  <si>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</si>
  <si>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</si>
  <si>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</si>
  <si>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</si>
  <si>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</si>
  <si>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</si>
  <si>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</si>
  <si>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</si>
  <si>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</si>
  <si>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</si>
  <si>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</si>
  <si>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</si>
  <si>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</si>
  <si>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</si>
  <si>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</si>
  <si>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</si>
  <si>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</si>
  <si>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</si>
  <si>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</si>
  <si>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</si>
  <si>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</si>
  <si>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</si>
  <si>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</si>
  <si>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</si>
  <si>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</si>
  <si>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</si>
  <si>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</si>
  <si>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</si>
  <si>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</si>
  <si>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</si>
  <si>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</si>
  <si>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</si>
  <si>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</si>
  <si>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</si>
  <si>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</si>
  <si>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</si>
  <si>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</si>
  <si>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</si>
  <si>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</si>
  <si>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</si>
  <si>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</si>
  <si>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</si>
  <si>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</si>
  <si>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</si>
  <si>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</si>
  <si>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</si>
  <si>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</si>
  <si>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</si>
  <si>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</si>
  <si>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</si>
  <si>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</si>
  <si>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</si>
  <si>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</si>
  <si>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</si>
  <si>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</si>
  <si>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</si>
  <si>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</si>
  <si>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</si>
  <si>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</si>
  <si>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</si>
  <si>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</si>
  <si>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</si>
  <si>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</si>
  <si>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</si>
  <si>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</si>
  <si>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</si>
  <si>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</si>
  <si>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</si>
  <si>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</si>
  <si>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</si>
  <si>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</si>
  <si>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</si>
  <si>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</si>
  <si>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</si>
  <si>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</si>
  <si>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</si>
  <si>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</si>
  <si>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</si>
  <si>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</si>
  <si>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</si>
  <si>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</si>
  <si>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</si>
  <si>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</si>
  <si>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</si>
  <si>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</si>
  <si>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</si>
  <si>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</si>
  <si>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</si>
  <si>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</si>
  <si>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</si>
  <si>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</si>
  <si>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</si>
  <si>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</si>
  <si>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</si>
  <si>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</si>
  <si>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</si>
  <si>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</si>
  <si>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</si>
  <si>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</si>
  <si>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</si>
  <si>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</si>
  <si>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</si>
  <si>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</si>
  <si>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</si>
  <si>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</si>
  <si>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</si>
  <si>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</si>
  <si>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</si>
  <si>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</si>
  <si>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</si>
  <si>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</si>
  <si>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</si>
  <si>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</si>
  <si>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</si>
  <si>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</si>
  <si>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</si>
  <si>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</si>
  <si>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</si>
  <si>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</si>
  <si>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</si>
  <si>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</si>
  <si>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</si>
  <si>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</si>
  <si>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</si>
  <si>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</si>
  <si>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</si>
  <si>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</si>
  <si>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</si>
  <si>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</si>
  <si>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</si>
  <si>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</si>
  <si>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</si>
  <si>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</si>
  <si>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</si>
  <si>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</si>
  <si>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</si>
  <si>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</si>
  <si>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</si>
  <si>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</si>
  <si>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</si>
  <si>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</si>
  <si>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</si>
  <si>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</si>
  <si>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</si>
  <si>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</si>
  <si>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</si>
  <si>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</si>
  <si>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</si>
  <si>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</si>
  <si>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</si>
  <si>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</si>
  <si>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</si>
  <si>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</si>
  <si>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</si>
  <si>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</si>
  <si>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</si>
  <si>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</si>
  <si>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</si>
  <si>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</si>
  <si>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</si>
  <si>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</si>
  <si>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</si>
  <si>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</si>
  <si>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</si>
  <si>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</si>
  <si>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</si>
  <si>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</si>
  <si>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</si>
  <si>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</si>
  <si>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</si>
  <si>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</si>
  <si>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</si>
  <si>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</si>
  <si>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</si>
  <si>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</si>
  <si>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</si>
  <si>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</si>
  <si>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</si>
  <si>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</si>
  <si>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</si>
  <si>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</si>
  <si>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</si>
  <si>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</si>
  <si>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</si>
  <si>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</si>
  <si>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</si>
  <si>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</si>
  <si>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</si>
  <si>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</si>
  <si>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</si>
  <si>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</si>
  <si>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</si>
  <si>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</si>
  <si>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</si>
  <si>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</si>
  <si>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</si>
  <si>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</si>
  <si>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</si>
  <si>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</si>
  <si>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</si>
  <si>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</si>
  <si>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</si>
  <si>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</si>
  <si>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</si>
  <si>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</si>
  <si>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</si>
  <si>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</si>
  <si>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</si>
  <si>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</si>
  <si>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</si>
  <si>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</si>
  <si>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</si>
  <si>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</si>
  <si>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</si>
  <si>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</si>
  <si>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</si>
  <si>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</si>
  <si>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</si>
  <si>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</si>
  <si>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</si>
  <si>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</si>
  <si>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</si>
  <si>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</si>
  <si>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</si>
  <si>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</si>
  <si>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</si>
  <si>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</si>
  <si>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</si>
  <si>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</si>
  <si>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</si>
  <si>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</si>
  <si>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</si>
  <si>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</si>
  <si>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</si>
  <si>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</si>
  <si>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</si>
  <si>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</si>
  <si>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</si>
  <si>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</si>
  <si>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</si>
  <si>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</si>
  <si>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</si>
  <si>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</si>
  <si>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</si>
  <si>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</si>
  <si>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</si>
  <si>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</si>
  <si>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</si>
  <si>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</si>
  <si>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</si>
  <si>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</si>
  <si>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</si>
  <si>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</si>
  <si>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</si>
  <si>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</si>
  <si>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</si>
  <si>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</si>
  <si>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</si>
  <si>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</si>
  <si>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</si>
  <si>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</si>
  <si>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</si>
  <si>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</si>
  <si>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</si>
  <si>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</si>
  <si>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</si>
  <si>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</si>
  <si>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</si>
  <si>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</si>
  <si>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</si>
  <si>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</si>
  <si>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</si>
  <si>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</si>
  <si>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</si>
  <si>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</si>
  <si>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</si>
  <si>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</si>
  <si>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</si>
  <si>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</si>
  <si>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</si>
  <si>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</si>
  <si>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</si>
  <si>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</si>
  <si>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</si>
  <si>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</si>
  <si>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</si>
  <si>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</si>
  <si>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</si>
  <si>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</si>
  <si>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</si>
  <si>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</si>
  <si>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</si>
  <si>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</si>
  <si>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</si>
  <si>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</si>
  <si>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</si>
  <si>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</si>
  <si>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</si>
  <si>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</si>
  <si>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</si>
  <si>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</si>
  <si>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</si>
  <si>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</si>
  <si>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</si>
  <si>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</si>
  <si>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</si>
  <si>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</si>
  <si>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</si>
  <si>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</si>
  <si>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</si>
  <si>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</si>
  <si>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</si>
  <si>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</si>
  <si>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</si>
  <si>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</si>
  <si>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</si>
  <si>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</si>
  <si>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</si>
  <si>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</si>
  <si>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</si>
  <si>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</si>
  <si>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</si>
  <si>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</si>
  <si>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</si>
  <si>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</si>
  <si>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</si>
  <si>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</si>
  <si>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</si>
  <si>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</si>
  <si>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</si>
  <si>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</si>
  <si>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</si>
  <si>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</si>
  <si>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</si>
  <si>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</si>
  <si>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</si>
  <si>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</si>
  <si>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</si>
  <si>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</si>
  <si>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</si>
  <si>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</si>
  <si>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</si>
  <si>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</si>
  <si>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</si>
  <si>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</si>
  <si>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</si>
  <si>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</si>
  <si>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</si>
  <si>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</si>
  <si>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</si>
  <si>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</si>
  <si>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</si>
  <si>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</si>
  <si>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</si>
  <si>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</si>
  <si>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</si>
  <si>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</si>
  <si>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</si>
  <si>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</si>
  <si>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</si>
  <si>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</si>
  <si>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</si>
  <si>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</si>
  <si>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</si>
  <si>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</si>
  <si>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</si>
  <si>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</si>
  <si>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</si>
  <si>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</si>
  <si>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</si>
  <si>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</si>
  <si>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</si>
  <si>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</si>
  <si>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</si>
  <si>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</si>
  <si>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</si>
  <si>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</si>
  <si>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</si>
  <si>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</si>
  <si>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</si>
  <si>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</si>
  <si>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</si>
  <si>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</si>
  <si>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</si>
  <si>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</si>
  <si>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</si>
  <si>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</si>
  <si>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</si>
  <si>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</si>
  <si>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</si>
  <si>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</si>
  <si>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</si>
  <si>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</si>
  <si>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</si>
  <si>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</si>
  <si>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</si>
  <si>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</si>
  <si>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</si>
  <si>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</si>
  <si>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</si>
  <si>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</si>
  <si>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</si>
  <si>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</si>
  <si>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</si>
  <si>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</si>
  <si>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</si>
  <si>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</si>
  <si>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</si>
  <si>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</si>
  <si>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</si>
  <si>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</si>
  <si>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</si>
  <si>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</si>
  <si>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</si>
  <si>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</si>
  <si>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</si>
  <si>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</si>
  <si>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</si>
  <si>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</si>
  <si>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</si>
  <si>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</si>
  <si>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</si>
  <si>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</si>
  <si>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</si>
  <si>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</si>
  <si>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</si>
  <si>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</si>
  <si>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</si>
  <si>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</si>
  <si>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</si>
  <si>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</si>
  <si>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</si>
  <si>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</si>
  <si>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</si>
  <si>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</si>
  <si>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</si>
  <si>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</si>
  <si>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</si>
  <si>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</si>
  <si>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</si>
  <si>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</si>
  <si>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</si>
  <si>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</si>
  <si>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</si>
  <si>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</si>
  <si>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</si>
  <si>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</si>
  <si>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</si>
  <si>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</si>
  <si>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</si>
  <si>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</si>
  <si>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</si>
  <si>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</si>
  <si>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</si>
  <si>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</si>
  <si>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</si>
  <si>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</si>
  <si>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</si>
  <si>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</si>
  <si>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</si>
  <si>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</si>
  <si>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</si>
  <si>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</si>
  <si>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</si>
  <si>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</si>
  <si>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</si>
  <si>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</si>
  <si>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</si>
  <si>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</si>
  <si>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</si>
  <si>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</si>
  <si>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</si>
  <si>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</si>
  <si>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</si>
  <si>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</si>
  <si>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</si>
  <si>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</si>
  <si>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</si>
  <si>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</si>
  <si>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</si>
  <si>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</si>
  <si>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</si>
  <si>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</si>
  <si>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</si>
  <si>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</si>
  <si>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</si>
  <si>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</si>
  <si>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</si>
  <si>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</si>
  <si>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</si>
  <si>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</si>
  <si>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</si>
  <si>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</si>
  <si>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</si>
  <si>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</si>
  <si>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</si>
  <si>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</si>
  <si>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</si>
  <si>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</si>
  <si>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</si>
  <si>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</si>
  <si>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</si>
  <si>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</si>
  <si>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</si>
  <si>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</si>
  <si>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</si>
  <si>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</si>
  <si>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</si>
  <si>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</si>
  <si>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</si>
  <si>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</si>
  <si>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</si>
  <si>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</si>
  <si>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</si>
  <si>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</si>
  <si>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</si>
  <si>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</si>
  <si>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</si>
  <si>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</si>
  <si>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</si>
  <si>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</si>
  <si>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</si>
  <si>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</si>
  <si>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</si>
  <si>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</si>
  <si>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</si>
  <si>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</si>
  <si>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</si>
  <si>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</si>
  <si>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</si>
  <si>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</si>
  <si>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</si>
  <si>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</si>
  <si>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</si>
  <si>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</si>
  <si>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</si>
  <si>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</si>
  <si>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</si>
  <si>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</si>
  <si>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</si>
  <si>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</si>
  <si>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</si>
  <si>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</si>
  <si>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</si>
  <si>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</si>
  <si>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</si>
  <si>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</si>
  <si>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</si>
  <si>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</si>
  <si>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</si>
  <si>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</si>
  <si>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</si>
  <si>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</si>
  <si>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</si>
  <si>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</si>
  <si>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</si>
  <si>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</si>
  <si>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</si>
  <si>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</si>
  <si>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</si>
  <si>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</si>
  <si>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</si>
  <si>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</si>
  <si>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</si>
  <si>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</si>
  <si>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</si>
  <si>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</si>
  <si>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</si>
  <si>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</si>
  <si>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</si>
  <si>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</si>
  <si>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</si>
  <si>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</si>
  <si>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</si>
  <si>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</si>
  <si>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</si>
  <si>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</si>
  <si>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</si>
  <si>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</si>
  <si>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</si>
  <si>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</si>
  <si>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</si>
  <si>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</si>
  <si>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</si>
  <si>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</si>
  <si>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</si>
  <si>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</si>
  <si>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</si>
  <si>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</si>
  <si>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</si>
  <si>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</si>
  <si>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</si>
  <si>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</si>
  <si>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</si>
  <si>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</si>
  <si>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</si>
  <si>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</si>
  <si>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</si>
  <si>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</si>
  <si>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</si>
  <si>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</si>
  <si>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</si>
  <si>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</si>
  <si>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</si>
  <si>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</si>
  <si>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</si>
  <si>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</si>
  <si>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</si>
  <si>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</si>
  <si>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</si>
  <si>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</si>
  <si>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</si>
  <si>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</si>
  <si>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</si>
  <si>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</si>
  <si>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</si>
  <si>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</si>
  <si>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</si>
  <si>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</si>
  <si>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</si>
  <si>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</si>
  <si>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</si>
  <si>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</si>
  <si>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</si>
  <si>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</si>
  <si>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</si>
  <si>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</si>
  <si>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</si>
  <si>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</si>
  <si>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</si>
  <si>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</si>
  <si>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</si>
  <si>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</si>
  <si>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</si>
  <si>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</si>
  <si>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</si>
  <si>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</si>
  <si>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</si>
  <si>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</si>
  <si>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</si>
  <si>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</si>
  <si>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</si>
  <si>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</si>
  <si>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</si>
  <si>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</si>
  <si>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</si>
  <si>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</si>
  <si>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</si>
  <si>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</si>
  <si>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</si>
  <si>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</si>
  <si>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</si>
  <si>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</si>
  <si>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</si>
  <si>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</si>
  <si>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</si>
  <si>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</si>
  <si>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</si>
  <si>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</si>
  <si>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</si>
  <si>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</si>
  <si>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</si>
  <si>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</si>
  <si>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</si>
  <si>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</si>
  <si>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</si>
  <si>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</si>
  <si>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</si>
  <si>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</si>
  <si>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</si>
  <si>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</si>
  <si>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</si>
  <si>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</si>
  <si>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</si>
  <si>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</si>
  <si>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</si>
  <si>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</si>
  <si>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</si>
  <si>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</si>
  <si>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</si>
  <si>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</si>
  <si>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</si>
  <si>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</si>
  <si>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</si>
  <si>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</si>
  <si>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</si>
  <si>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</si>
  <si>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</si>
  <si>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</si>
  <si>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</si>
  <si>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</si>
  <si>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</si>
  <si>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</si>
  <si>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</si>
  <si>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</si>
  <si>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</si>
  <si>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</si>
  <si>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</si>
  <si>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</si>
  <si>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</si>
  <si>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</si>
  <si>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</si>
  <si>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</si>
  <si>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</si>
  <si>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</si>
  <si>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</si>
  <si>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</si>
  <si>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</si>
  <si>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</si>
  <si>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</si>
  <si>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</si>
  <si>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</si>
  <si>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</si>
  <si>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</si>
  <si>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</si>
  <si>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</si>
  <si>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</si>
  <si>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</si>
  <si>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</si>
  <si>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</si>
  <si>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</si>
  <si>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</si>
  <si>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</si>
  <si>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</si>
  <si>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</si>
  <si>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</si>
  <si>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</si>
  <si>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</si>
  <si>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</si>
  <si>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</si>
  <si>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</si>
  <si>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</si>
  <si>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</si>
  <si>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</si>
  <si>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</si>
  <si>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</si>
  <si>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</si>
  <si>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</si>
  <si>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</si>
  <si>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</si>
  <si>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</si>
  <si>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</si>
  <si>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</si>
  <si>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</si>
  <si>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</si>
  <si>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</si>
  <si>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</si>
  <si>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</si>
  <si>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</si>
  <si>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</si>
  <si>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</si>
  <si>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</si>
  <si>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</si>
  <si>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</si>
  <si>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</si>
  <si>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</si>
  <si>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</si>
  <si>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</si>
  <si>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</si>
  <si>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</si>
  <si>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</si>
  <si>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</si>
  <si>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</si>
  <si>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</si>
  <si>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</si>
  <si>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</si>
  <si>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</si>
  <si>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</si>
  <si>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</si>
  <si>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</si>
  <si>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</si>
  <si>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</si>
  <si>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</si>
  <si>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</si>
  <si>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</si>
  <si>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</si>
  <si>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</si>
  <si>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</si>
  <si>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</si>
  <si>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</si>
  <si>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</si>
  <si>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</si>
  <si>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</si>
  <si>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</si>
  <si>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</si>
  <si>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</si>
  <si>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</si>
  <si>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</si>
  <si>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</si>
  <si>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</si>
  <si>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</si>
  <si>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</si>
  <si>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</si>
  <si>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</si>
  <si>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</si>
  <si>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</si>
  <si>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</si>
  <si>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</si>
  <si>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</si>
  <si>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</si>
  <si>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</si>
  <si>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</si>
  <si>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</si>
  <si>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</si>
  <si>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</si>
  <si>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</si>
  <si>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</si>
  <si>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</si>
  <si>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</si>
  <si>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</si>
  <si>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</si>
  <si>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</si>
  <si>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</si>
  <si>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</si>
  <si>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</si>
  <si>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</si>
  <si>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</si>
  <si>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</si>
  <si>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</si>
  <si>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</si>
  <si>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</si>
  <si>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</si>
  <si>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</si>
  <si>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</si>
  <si>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</si>
  <si>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</si>
  <si>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</si>
  <si>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</si>
  <si>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</si>
  <si>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</si>
  <si>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</si>
  <si>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</si>
  <si>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</si>
  <si>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</si>
  <si>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</si>
  <si>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</si>
  <si>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</si>
  <si>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</si>
  <si>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</si>
  <si>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</si>
  <si>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</si>
  <si>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</si>
  <si>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</si>
  <si>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</si>
  <si>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</si>
  <si>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</si>
  <si>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</si>
  <si>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</si>
  <si>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</si>
  <si>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</si>
  <si>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</si>
  <si>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</si>
  <si>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</si>
  <si>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</si>
  <si>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</si>
  <si>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</si>
  <si>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</si>
  <si>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</si>
  <si>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</si>
  <si>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</si>
  <si>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</si>
  <si>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</si>
  <si>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</si>
  <si>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</si>
  <si>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</si>
  <si>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</si>
  <si>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</si>
  <si>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</si>
  <si>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</si>
  <si>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</si>
  <si>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</si>
  <si>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</si>
  <si>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</si>
  <si>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</si>
  <si>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</si>
  <si>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</si>
  <si>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</si>
  <si>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</si>
  <si>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</si>
  <si>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</si>
  <si>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</si>
  <si>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</si>
  <si>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</si>
  <si>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</si>
  <si>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</si>
  <si>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</si>
  <si>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</si>
  <si>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</si>
  <si>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</si>
  <si>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</si>
  <si>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</si>
  <si>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</si>
  <si>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</si>
  <si>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</si>
  <si>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</si>
  <si>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</si>
  <si>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</si>
  <si>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</si>
  <si>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</si>
  <si>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</si>
  <si>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</si>
  <si>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</si>
  <si>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</si>
  <si>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</si>
  <si>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</si>
  <si>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</si>
  <si>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</si>
  <si>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</si>
  <si>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</si>
  <si>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</si>
  <si>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</si>
  <si>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</si>
  <si>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</si>
  <si>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</si>
  <si>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</si>
  <si>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</si>
  <si>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</si>
  <si>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</si>
  <si>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</si>
  <si>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</si>
  <si>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</si>
  <si>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</si>
  <si>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</si>
  <si>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</si>
  <si>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</si>
  <si>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</si>
  <si>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</si>
  <si>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</si>
  <si>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</si>
  <si>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</si>
  <si>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</si>
  <si>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</si>
  <si>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</si>
  <si>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</si>
  <si>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</si>
  <si>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</si>
  <si>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</si>
  <si>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</si>
  <si>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</si>
  <si>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</si>
  <si>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</si>
  <si>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</si>
  <si>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</si>
  <si>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</si>
  <si>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</si>
  <si>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</si>
  <si>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</si>
  <si>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</si>
  <si>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</si>
  <si>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</si>
  <si>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</si>
  <si>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</si>
  <si>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</si>
  <si>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</si>
  <si>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</si>
  <si>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</si>
  <si>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</si>
  <si>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</si>
  <si>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</si>
  <si>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</si>
  <si>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</si>
  <si>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</si>
  <si>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</si>
  <si>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</si>
  <si>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</si>
  <si>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</si>
  <si>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</si>
  <si>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</si>
  <si>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</si>
  <si>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</si>
  <si>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</si>
  <si>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</si>
  <si>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</si>
  <si>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</si>
  <si>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</si>
  <si>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</si>
  <si>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</si>
  <si>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</si>
  <si>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</si>
  <si>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</si>
  <si>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</si>
  <si>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</si>
  <si>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</si>
  <si>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</si>
  <si>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</si>
  <si>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</si>
  <si>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</si>
  <si>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</si>
  <si>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</si>
  <si>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</si>
  <si>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</si>
  <si>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</si>
  <si>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</si>
  <si>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</si>
  <si>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</si>
  <si>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</si>
  <si>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</si>
  <si>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</si>
  <si>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</si>
  <si>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</si>
  <si>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</si>
  <si>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</si>
  <si>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</si>
  <si>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</si>
  <si>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</si>
  <si>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</si>
  <si>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</si>
  <si>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</si>
  <si>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</si>
  <si>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</si>
  <si>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</si>
  <si>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</si>
  <si>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</si>
  <si>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</si>
  <si>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</si>
  <si>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</si>
  <si>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</si>
  <si>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</si>
  <si>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</si>
  <si>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</si>
  <si>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</si>
  <si>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</si>
  <si>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</si>
  <si>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</si>
  <si>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</si>
  <si>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</si>
  <si>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</si>
  <si>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</si>
  <si>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</si>
  <si>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</si>
  <si>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</si>
  <si>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</si>
  <si>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</si>
  <si>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</si>
  <si>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</si>
  <si>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</si>
  <si>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</si>
  <si>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</si>
  <si>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</si>
  <si>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</si>
  <si>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</si>
  <si>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</si>
  <si>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</si>
  <si>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</si>
  <si>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</si>
  <si>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</si>
  <si>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</si>
  <si>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</si>
  <si>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</si>
  <si>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</si>
  <si>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</si>
  <si>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</si>
  <si>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</si>
  <si>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</si>
  <si>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</si>
  <si>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</si>
  <si>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</si>
  <si>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</si>
  <si>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</si>
  <si>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</si>
  <si>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</si>
  <si>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</si>
  <si>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</si>
  <si>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</si>
  <si>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</si>
  <si>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</si>
  <si>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</si>
  <si>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</si>
  <si>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</si>
  <si>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</si>
  <si>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</si>
  <si>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</si>
  <si>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</si>
  <si>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</si>
  <si>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</si>
  <si>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</si>
  <si>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</si>
  <si>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</si>
  <si>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</si>
  <si>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</si>
  <si>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</si>
  <si>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</si>
  <si>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</si>
  <si>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</si>
  <si>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</si>
  <si>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</si>
  <si>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</si>
  <si>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</si>
  <si>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</si>
  <si>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</si>
  <si>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</si>
  <si>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</si>
  <si>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</si>
  <si>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</si>
  <si>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</si>
  <si>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</si>
  <si>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</si>
  <si>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</si>
  <si>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</si>
  <si>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</si>
  <si>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</si>
  <si>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</si>
  <si>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</si>
  <si>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</si>
  <si>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</si>
  <si>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</si>
  <si>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</si>
  <si>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</si>
  <si>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</si>
  <si>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</si>
  <si>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</si>
  <si>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</si>
  <si>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</si>
  <si>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</si>
  <si>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</si>
  <si>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</si>
  <si>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</si>
  <si>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</si>
  <si>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</si>
  <si>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</si>
  <si>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</si>
  <si>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</si>
  <si>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</si>
  <si>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</si>
  <si>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</si>
  <si>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</si>
  <si>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</si>
  <si>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</si>
  <si>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</si>
  <si>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</si>
  <si>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</si>
  <si>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</si>
  <si>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</si>
  <si>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</si>
  <si>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</si>
  <si>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</si>
  <si>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</si>
  <si>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</si>
  <si>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</si>
  <si>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</si>
  <si>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</si>
  <si>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</si>
  <si>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</si>
  <si>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</si>
  <si>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</si>
  <si>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</si>
  <si>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</si>
  <si>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</si>
  <si>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</si>
  <si>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</si>
  <si>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</si>
  <si>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</si>
  <si>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</si>
  <si>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</si>
  <si>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</si>
  <si>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</si>
  <si>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</si>
  <si>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</si>
  <si>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</si>
  <si>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</si>
  <si>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</si>
  <si>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</si>
  <si>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</si>
  <si>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</si>
  <si>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</si>
  <si>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</si>
  <si>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</si>
  <si>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</si>
  <si>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</si>
  <si>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</si>
  <si>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</si>
  <si>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</si>
  <si>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</si>
  <si>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</si>
  <si>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</si>
  <si>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</si>
  <si>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</si>
  <si>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</si>
  <si>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</si>
  <si>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</si>
  <si>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</si>
  <si>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</si>
  <si>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</si>
  <si>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</si>
  <si>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</si>
  <si>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</si>
  <si>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</si>
  <si>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</si>
  <si>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</si>
  <si>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</si>
  <si>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</si>
  <si>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</si>
  <si>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</si>
  <si>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</si>
  <si>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</si>
  <si>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</si>
  <si>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</si>
  <si>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</si>
  <si>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</si>
  <si>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</si>
  <si>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</si>
  <si>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</si>
  <si>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</si>
  <si>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</si>
  <si>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</si>
  <si>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</si>
  <si>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</si>
  <si>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</si>
  <si>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</si>
  <si>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</si>
  <si>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</si>
  <si>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</si>
  <si>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</si>
  <si>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</si>
  <si>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</si>
  <si>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</si>
  <si>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</si>
  <si>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</si>
  <si>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</si>
  <si>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</si>
  <si>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</si>
  <si>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</si>
  <si>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</si>
  <si>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</si>
  <si>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</si>
  <si>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</si>
  <si>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</si>
  <si>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</si>
  <si>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</si>
  <si>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</si>
  <si>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</si>
  <si>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</si>
  <si>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</si>
  <si>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</si>
  <si>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</si>
  <si>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</si>
  <si>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</si>
  <si>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</si>
  <si>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</si>
  <si>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</si>
  <si>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</si>
  <si>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</si>
  <si>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</si>
  <si>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</si>
  <si>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</si>
  <si>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</si>
  <si>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</si>
  <si>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</si>
  <si>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</si>
  <si>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</si>
  <si>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</si>
  <si>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</si>
  <si>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</si>
  <si>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</si>
  <si>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</si>
  <si>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</si>
  <si>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</si>
  <si>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</si>
  <si>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</si>
  <si>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</si>
  <si>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</si>
  <si>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</si>
  <si>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</si>
  <si>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</si>
  <si>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</si>
  <si>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</si>
  <si>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</si>
  <si>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</si>
  <si>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</si>
  <si>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</si>
  <si>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</si>
  <si>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</si>
  <si>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</si>
  <si>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</si>
  <si>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</si>
  <si>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</si>
  <si>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</si>
  <si>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</si>
  <si>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</si>
  <si>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</si>
  <si>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</si>
  <si>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</si>
  <si>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</si>
  <si>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</si>
  <si>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</si>
  <si>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</si>
  <si>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</si>
  <si>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</si>
  <si>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</si>
  <si>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</si>
  <si>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</si>
  <si>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</si>
  <si>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</si>
  <si>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</si>
  <si>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</si>
  <si>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</si>
  <si>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</si>
  <si>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</si>
  <si>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</si>
  <si>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</si>
  <si>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</si>
  <si>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</si>
  <si>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</si>
  <si>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</si>
  <si>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</si>
  <si>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</si>
  <si>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</si>
  <si>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</si>
  <si>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</si>
  <si>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</si>
  <si>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</si>
  <si>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</si>
  <si>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</si>
  <si>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</si>
  <si>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</si>
  <si>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</si>
  <si>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</si>
  <si>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</si>
  <si>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</si>
  <si>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</si>
  <si>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</si>
  <si>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</si>
  <si>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</si>
  <si>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</si>
  <si>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</si>
  <si>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</si>
  <si>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</si>
  <si>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</si>
  <si>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</si>
  <si>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</si>
  <si>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</si>
  <si>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</si>
  <si>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</si>
  <si>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</si>
  <si>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</si>
  <si>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</si>
  <si>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</si>
  <si>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</si>
  <si>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</si>
  <si>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</si>
  <si>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</si>
  <si>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</si>
  <si>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</si>
  <si>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</si>
  <si>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</si>
  <si>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</si>
  <si>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</si>
  <si>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</si>
  <si>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</si>
  <si>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</si>
  <si>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</si>
  <si>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</si>
  <si>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</si>
  <si>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</si>
  <si>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</si>
  <si>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</si>
  <si>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</si>
  <si>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</si>
  <si>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</si>
  <si>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</si>
  <si>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</si>
  <si>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</si>
  <si>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</si>
  <si>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</si>
  <si>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</si>
  <si>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</si>
  <si>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</si>
  <si>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</si>
  <si>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</si>
  <si>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</si>
  <si>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</si>
  <si>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</si>
  <si>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</si>
  <si>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</si>
  <si>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</si>
  <si>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</si>
  <si>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</si>
  <si>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</si>
  <si>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</si>
  <si>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</si>
  <si>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</si>
  <si>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</si>
  <si>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</si>
  <si>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</si>
  <si>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</si>
  <si>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</si>
  <si>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</si>
  <si>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</si>
  <si>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</si>
  <si>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</si>
  <si>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</si>
  <si>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</si>
  <si>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</si>
  <si>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</si>
  <si>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</si>
  <si>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</si>
  <si>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</si>
  <si>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</si>
  <si>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</si>
  <si>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</si>
  <si>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</si>
  <si>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</si>
  <si>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</si>
  <si>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</si>
  <si>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</si>
  <si>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</si>
  <si>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</si>
  <si>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</si>
  <si>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</si>
  <si>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</si>
  <si>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</si>
  <si>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</si>
  <si>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</si>
  <si>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</si>
  <si>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</si>
  <si>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</si>
  <si>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</si>
  <si>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</si>
  <si>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</si>
  <si>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</si>
  <si>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</si>
  <si>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</si>
  <si>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</si>
  <si>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</si>
  <si>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</si>
  <si>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</si>
  <si>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</si>
  <si>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</si>
  <si>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</si>
  <si>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</si>
  <si>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</si>
  <si>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</si>
  <si>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</si>
  <si>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</si>
  <si>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</si>
  <si>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</si>
  <si>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</si>
  <si>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</si>
  <si>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</si>
  <si>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</si>
  <si>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</si>
  <si>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</si>
  <si>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</si>
  <si>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</si>
  <si>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</si>
  <si>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</si>
  <si>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</si>
  <si>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</si>
  <si>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</si>
  <si>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</si>
  <si>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</si>
  <si>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</si>
  <si>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</si>
  <si>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</si>
  <si>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</si>
  <si>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</si>
  <si>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</si>
  <si>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</si>
  <si>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</si>
  <si>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</si>
  <si>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</si>
  <si>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</si>
  <si>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</si>
  <si>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</si>
  <si>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</si>
  <si>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</si>
  <si>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</si>
  <si>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</si>
  <si>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</si>
  <si>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</si>
  <si>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</si>
  <si>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</si>
  <si>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</si>
  <si>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</si>
  <si>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</si>
  <si>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</si>
  <si>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</si>
  <si>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</si>
  <si>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</si>
  <si>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</si>
  <si>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</si>
  <si>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</si>
  <si>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</si>
  <si>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</si>
  <si>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</si>
  <si>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</si>
  <si>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</si>
  <si>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</si>
  <si>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</si>
  <si>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</si>
  <si>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</si>
  <si>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</si>
  <si>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</si>
  <si>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</si>
  <si>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</si>
  <si>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</si>
  <si>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</si>
  <si>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</si>
  <si>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</si>
  <si>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</si>
  <si>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</si>
  <si>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</si>
  <si>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</si>
  <si>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</si>
  <si>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</si>
  <si>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</si>
  <si>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</si>
  <si>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</si>
  <si>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</si>
  <si>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</si>
  <si>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</si>
  <si>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</si>
  <si>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</si>
  <si>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</si>
  <si>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</si>
  <si>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</si>
  <si>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</si>
  <si>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</si>
  <si>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</si>
  <si>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</si>
  <si>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</si>
  <si>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</si>
  <si>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</si>
  <si>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</si>
  <si>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</si>
  <si>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</si>
  <si>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</si>
  <si>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</si>
  <si>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</si>
  <si>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</si>
  <si>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</si>
  <si>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</si>
  <si>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</si>
  <si>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</si>
  <si>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</si>
  <si>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</si>
  <si>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</si>
  <si>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</si>
  <si>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</si>
  <si>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</si>
  <si>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</si>
  <si>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</si>
  <si>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</si>
  <si>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</si>
  <si>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</si>
  <si>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</si>
  <si>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</si>
  <si>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</si>
  <si>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</si>
  <si>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</si>
  <si>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</si>
  <si>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</si>
  <si>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</si>
  <si>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</si>
  <si>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</si>
  <si>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</si>
  <si>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</si>
  <si>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</si>
  <si>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</si>
  <si>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</si>
  <si>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</si>
  <si>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</si>
  <si>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</si>
  <si>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</si>
  <si>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</si>
  <si>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</si>
  <si>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</si>
  <si>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</si>
  <si>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</si>
  <si>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</si>
  <si>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</si>
  <si>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</si>
  <si>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</si>
  <si>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</si>
  <si>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</si>
  <si>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</si>
  <si>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</si>
  <si>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</si>
  <si>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</si>
  <si>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</si>
  <si>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</si>
  <si>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</si>
  <si>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</si>
  <si>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</si>
  <si>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</si>
  <si>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</si>
  <si>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</si>
  <si>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</si>
  <si>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</si>
  <si>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</si>
  <si>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</si>
  <si>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</si>
  <si>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</si>
  <si>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</si>
  <si>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</si>
  <si>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</si>
  <si>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</si>
  <si>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</si>
  <si>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</si>
  <si>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</si>
  <si>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</si>
  <si>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</si>
  <si>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</si>
  <si>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</si>
  <si>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</si>
  <si>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</si>
  <si>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</si>
  <si>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</si>
  <si>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</si>
  <si>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</si>
  <si>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</si>
  <si>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</si>
  <si>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</si>
  <si>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</si>
  <si>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</si>
  <si>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</si>
  <si>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</si>
  <si>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</si>
  <si>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</si>
  <si>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</si>
  <si>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</si>
  <si>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</si>
  <si>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</si>
  <si>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</si>
  <si>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</si>
  <si>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</si>
  <si>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</si>
  <si>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</si>
  <si>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</si>
  <si>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</si>
  <si>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</si>
  <si>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</si>
  <si>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</si>
  <si>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</si>
  <si>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</si>
  <si>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</si>
  <si>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</si>
  <si>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</si>
  <si>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</si>
  <si>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</si>
  <si>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</si>
  <si>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</si>
  <si>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</si>
  <si>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</si>
  <si>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</si>
  <si>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</si>
  <si>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</si>
  <si>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</si>
  <si>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</si>
  <si>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</si>
  <si>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</si>
  <si>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</si>
  <si>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</si>
  <si>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</si>
  <si>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</si>
  <si>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</si>
  <si>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</si>
  <si>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</si>
  <si>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</si>
  <si>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</si>
  <si>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</si>
  <si>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</si>
  <si>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</si>
  <si>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</si>
  <si>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</si>
  <si>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</si>
  <si>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</si>
  <si>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</si>
  <si>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</si>
  <si>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</si>
  <si>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</si>
  <si>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</si>
  <si>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</si>
  <si>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</si>
  <si>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</si>
  <si>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</si>
  <si>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</si>
  <si>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</si>
  <si>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</si>
  <si>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</si>
  <si>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</si>
  <si>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</si>
  <si>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</si>
  <si>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</si>
  <si>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</si>
  <si>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</si>
  <si>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</si>
  <si>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</si>
  <si>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</si>
  <si>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</si>
  <si>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</si>
  <si>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</si>
  <si>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</si>
  <si>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</si>
  <si>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</si>
  <si>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</si>
  <si>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</si>
  <si>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</si>
  <si>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</si>
  <si>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</si>
  <si>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</si>
  <si>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</si>
  <si>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</si>
  <si>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</si>
  <si>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</si>
  <si>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</si>
  <si>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</si>
  <si>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</si>
  <si>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</si>
  <si>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</si>
  <si>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</si>
  <si>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</si>
  <si>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</si>
  <si>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</si>
  <si>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</si>
  <si>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</si>
  <si>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</si>
  <si>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</si>
  <si>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</si>
  <si>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</si>
  <si>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</si>
  <si>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</si>
  <si>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</si>
  <si>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</si>
  <si>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</si>
  <si>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</si>
  <si>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</si>
  <si>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</si>
  <si>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</si>
  <si>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</si>
  <si>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</si>
  <si>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</si>
  <si>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</si>
  <si>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</si>
  <si>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</si>
  <si>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</si>
  <si>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</si>
  <si>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</si>
  <si>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</si>
  <si>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</si>
  <si>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</si>
  <si>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</si>
  <si>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</si>
  <si>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</si>
  <si>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</si>
  <si>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</si>
  <si>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</si>
  <si>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</si>
  <si>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</si>
  <si>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</si>
  <si>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</si>
  <si>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</si>
  <si>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</si>
  <si>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</si>
  <si>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</si>
  <si>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</si>
  <si>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</si>
  <si>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</si>
  <si>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</si>
  <si>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</si>
  <si>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</si>
  <si>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</si>
  <si>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</si>
  <si>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</si>
  <si>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</si>
  <si>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</si>
  <si>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</si>
  <si>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</si>
  <si>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</si>
  <si>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</si>
  <si>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</si>
  <si>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</si>
  <si>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</si>
  <si>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</si>
  <si>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</si>
  <si>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</si>
  <si>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</si>
  <si>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</si>
  <si>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</si>
  <si>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</si>
  <si>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</si>
  <si>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</si>
  <si>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</si>
  <si>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</si>
  <si>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</si>
  <si>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</si>
  <si>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</si>
  <si>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</si>
  <si>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</si>
  <si>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</si>
  <si>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</si>
  <si>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</si>
  <si>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</si>
  <si>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</si>
  <si>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</si>
  <si>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</si>
  <si>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</si>
  <si>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</si>
  <si>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</si>
  <si>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</si>
  <si>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</si>
  <si>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</si>
  <si>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</si>
  <si>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</si>
  <si>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</si>
  <si>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</si>
  <si>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</si>
  <si>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</si>
  <si>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</si>
  <si>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</si>
  <si>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</si>
  <si>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</si>
  <si>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</si>
  <si>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</si>
  <si>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</si>
  <si>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</si>
  <si>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</si>
  <si>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</si>
  <si>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</si>
  <si>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</si>
  <si>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</si>
  <si>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</si>
  <si>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</si>
  <si>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</si>
  <si>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</si>
  <si>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</si>
  <si>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</si>
  <si>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</si>
  <si>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</si>
  <si>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</si>
  <si>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</si>
  <si>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</si>
  <si>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</si>
  <si>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</si>
  <si>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</si>
  <si>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</si>
  <si>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</si>
  <si>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</si>
  <si>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</si>
  <si>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</si>
  <si>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</si>
  <si>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</si>
  <si>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</si>
  <si>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</si>
  <si>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</si>
  <si>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</si>
  <si>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</si>
  <si>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</si>
  <si>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</si>
  <si>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</si>
  <si>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</si>
  <si>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</si>
  <si>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</si>
  <si>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</si>
  <si>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</si>
  <si>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</si>
  <si>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</si>
  <si>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</si>
  <si>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</si>
  <si>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</si>
  <si>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</si>
  <si>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</si>
  <si>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</si>
  <si>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</si>
  <si>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</si>
  <si>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</si>
  <si>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</si>
  <si>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</si>
  <si>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</si>
  <si>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</si>
  <si>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</si>
  <si>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</si>
  <si>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</si>
  <si>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</si>
  <si>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</si>
  <si>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</si>
  <si>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</si>
  <si>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</si>
  <si>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</si>
  <si>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</si>
  <si>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</si>
  <si>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</si>
  <si>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</si>
  <si>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</si>
  <si>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</si>
  <si>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</si>
  <si>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</si>
  <si>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</si>
  <si>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</si>
  <si>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</si>
  <si>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</si>
  <si>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</si>
  <si>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</si>
  <si>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</si>
  <si>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</si>
  <si>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</si>
  <si>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</si>
  <si>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</si>
  <si>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</si>
  <si>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</si>
  <si>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</si>
  <si>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</si>
  <si>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</si>
  <si>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</si>
  <si>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</si>
  <si>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</si>
  <si>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</si>
  <si>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</si>
  <si>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</si>
  <si>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</si>
  <si>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</si>
  <si>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</si>
  <si>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</si>
  <si>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</si>
  <si>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</si>
  <si>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</si>
  <si>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</si>
  <si>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</si>
  <si>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</si>
  <si>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</si>
  <si>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</si>
  <si>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</si>
  <si>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</si>
  <si>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</si>
  <si>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</si>
  <si>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</si>
  <si>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</si>
  <si>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</si>
  <si>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</si>
  <si>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</si>
  <si>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</si>
  <si>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</si>
  <si>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</si>
  <si>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</si>
  <si>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</si>
  <si>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</si>
  <si>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</si>
  <si>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</si>
  <si>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</si>
  <si>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</si>
  <si>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</si>
  <si>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</si>
  <si>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</si>
  <si>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</si>
  <si>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</si>
  <si>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</si>
  <si>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</si>
  <si>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</si>
  <si>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</si>
  <si>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</si>
  <si>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</si>
  <si>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</si>
  <si>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</si>
  <si>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</si>
  <si>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</si>
  <si>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</si>
  <si>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</si>
  <si>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</si>
  <si>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</si>
  <si>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</si>
  <si>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</si>
  <si>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</si>
  <si>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</si>
  <si>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</si>
  <si>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</si>
  <si>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</si>
  <si>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</si>
  <si>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</si>
  <si>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</si>
  <si>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</si>
  <si>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</si>
  <si>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</si>
  <si>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</si>
  <si>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</si>
  <si>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</si>
  <si>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</si>
  <si>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</si>
  <si>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</si>
  <si>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</si>
  <si>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</si>
  <si>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</si>
  <si>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</si>
  <si>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</si>
  <si>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</si>
  <si>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</si>
  <si>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</si>
  <si>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</si>
  <si>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</si>
  <si>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</si>
  <si>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</si>
  <si>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</si>
  <si>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</si>
  <si>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</si>
  <si>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</si>
  <si>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</si>
  <si>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</si>
  <si>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</si>
  <si>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</si>
  <si>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</si>
  <si>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</si>
  <si>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</si>
  <si>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</si>
  <si>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</si>
  <si>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</si>
  <si>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</si>
  <si>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</si>
  <si>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</si>
  <si>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</si>
  <si>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</si>
  <si>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</si>
  <si>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</si>
  <si>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</si>
  <si>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</si>
  <si>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</si>
  <si>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</si>
  <si>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</si>
  <si>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</si>
  <si>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</si>
  <si>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</si>
  <si>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</si>
  <si>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</si>
  <si>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</si>
  <si>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</si>
  <si>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</si>
  <si>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</si>
  <si>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</si>
  <si>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</si>
  <si>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</si>
  <si>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</si>
  <si>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</si>
  <si>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</si>
  <si>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</si>
  <si>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</si>
  <si>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</si>
  <si>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</si>
  <si>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</si>
  <si>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</si>
  <si>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</si>
  <si>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</si>
  <si>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</si>
  <si>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</si>
  <si>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</si>
  <si>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</si>
  <si>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</si>
  <si>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</si>
  <si>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</si>
  <si>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</si>
  <si>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</si>
  <si>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</si>
  <si>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</si>
  <si>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</si>
  <si>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</si>
  <si>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</si>
  <si>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</si>
  <si>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</si>
  <si>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</si>
  <si>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</si>
  <si>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</si>
  <si>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</si>
  <si>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</si>
  <si>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</si>
  <si>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</si>
  <si>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</si>
  <si>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</si>
  <si>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</si>
  <si>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</si>
  <si>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</si>
  <si>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</si>
  <si>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</si>
  <si>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</si>
  <si>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</si>
  <si>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</si>
  <si>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</si>
  <si>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</si>
  <si>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</si>
  <si>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</si>
  <si>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</si>
  <si>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</si>
  <si>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</si>
  <si>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</si>
  <si>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</si>
  <si>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</si>
  <si>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</si>
  <si>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</si>
  <si>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</si>
  <si>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</si>
  <si>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</si>
  <si>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</si>
  <si>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</si>
  <si>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</si>
  <si>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</si>
  <si>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</si>
  <si>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</si>
  <si>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</si>
  <si>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</si>
  <si>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</si>
  <si>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</si>
  <si>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</si>
  <si>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</si>
  <si>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</si>
  <si>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</si>
  <si>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</si>
  <si>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</si>
  <si>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</si>
  <si>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</si>
  <si>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</si>
  <si>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</si>
  <si>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</si>
  <si>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</si>
  <si>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</si>
  <si>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</si>
  <si>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</si>
  <si>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</si>
  <si>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</si>
  <si>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</si>
  <si>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</si>
  <si>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</si>
  <si>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</si>
  <si>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</si>
  <si>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</si>
  <si>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</si>
  <si>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</si>
  <si>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</si>
  <si>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</si>
  <si>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</si>
  <si>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</si>
  <si>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</si>
  <si>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</si>
  <si>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</si>
  <si>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</si>
  <si>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</si>
  <si>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</si>
  <si>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</si>
  <si>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</si>
  <si>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</si>
  <si>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</si>
  <si>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</si>
  <si>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</si>
  <si>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</si>
  <si>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</si>
  <si>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</si>
  <si>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</si>
  <si>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</si>
  <si>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</si>
  <si>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</si>
  <si>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</si>
  <si>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</si>
  <si>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</si>
  <si>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</si>
  <si>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</si>
  <si>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</si>
  <si>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</si>
  <si>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</si>
  <si>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</si>
  <si>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</si>
  <si>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</si>
  <si>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</si>
  <si>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</si>
  <si>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</si>
  <si>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</si>
  <si>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</si>
  <si>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</si>
  <si>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</si>
  <si>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</si>
  <si>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</si>
  <si>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</si>
  <si>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</si>
  <si>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</si>
  <si>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</si>
  <si>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</si>
  <si>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</si>
  <si>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</si>
  <si>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</si>
  <si>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</si>
  <si>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</si>
  <si>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</si>
  <si>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</si>
  <si>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</si>
  <si>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</si>
  <si>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</si>
  <si>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</si>
  <si>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</si>
  <si>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</si>
  <si>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</si>
  <si>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</si>
  <si>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</si>
  <si>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</si>
  <si>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</si>
  <si>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</si>
  <si>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</si>
  <si>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</si>
  <si>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</si>
  <si>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</si>
  <si>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</si>
  <si>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</si>
  <si>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</si>
  <si>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</si>
  <si>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</si>
  <si>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</si>
  <si>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</si>
  <si>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</si>
  <si>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</si>
  <si>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</si>
  <si>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</si>
  <si>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</si>
  <si>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</si>
  <si>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</si>
  <si>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</si>
  <si>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</si>
  <si>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</si>
  <si>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</si>
  <si>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</si>
  <si>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</si>
  <si>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</si>
  <si>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</si>
  <si>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</si>
  <si>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</si>
  <si>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</si>
  <si>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</si>
  <si>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</si>
  <si>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</si>
  <si>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</si>
  <si>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</si>
  <si>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</si>
  <si>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</si>
  <si>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</si>
  <si>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</si>
  <si>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</si>
  <si>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</si>
  <si>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</si>
  <si>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</si>
  <si>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</si>
  <si>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</si>
  <si>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</si>
  <si>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</si>
  <si>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</si>
  <si>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</si>
  <si>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</si>
  <si>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</si>
  <si>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</si>
  <si>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</si>
  <si>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</si>
  <si>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</si>
  <si>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</si>
  <si>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</si>
  <si>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</si>
  <si>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</si>
  <si>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</si>
  <si>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</si>
  <si>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</si>
  <si>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</si>
  <si>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</si>
  <si>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</si>
  <si>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</si>
  <si>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</si>
  <si>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</si>
  <si>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</si>
  <si>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</si>
  <si>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</si>
  <si>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</si>
  <si>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</si>
  <si>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</si>
  <si>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</si>
  <si>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</si>
  <si>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</si>
  <si>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</si>
  <si>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</si>
  <si>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</si>
  <si>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</si>
  <si>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</si>
  <si>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</si>
  <si>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</si>
  <si>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</si>
  <si>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</si>
  <si>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</si>
  <si>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</si>
  <si>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</si>
  <si>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</si>
  <si>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</si>
  <si>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</si>
  <si>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</si>
  <si>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</si>
  <si>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</si>
  <si>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</si>
  <si>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</si>
  <si>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</si>
  <si>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</si>
  <si>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</si>
  <si>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</si>
  <si>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</si>
  <si>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</si>
  <si>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</si>
  <si>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</si>
  <si>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</si>
  <si>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</si>
  <si>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</si>
  <si>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</si>
  <si>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</si>
  <si>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</si>
  <si>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</si>
  <si>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</si>
  <si>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</si>
  <si>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</si>
  <si>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</si>
  <si>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</si>
  <si>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</si>
  <si>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</si>
  <si>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</si>
  <si>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</si>
  <si>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</si>
  <si>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</si>
  <si>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</si>
  <si>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</si>
  <si>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</si>
  <si>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</si>
  <si>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</si>
  <si>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</si>
  <si>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</si>
  <si>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</si>
  <si>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</si>
  <si>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</si>
  <si>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</si>
  <si>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</si>
  <si>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</si>
  <si>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</si>
  <si>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</si>
  <si>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</si>
  <si>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</si>
  <si>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</si>
  <si>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</si>
  <si>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</si>
  <si>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</si>
  <si>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</si>
  <si>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</si>
  <si>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</si>
  <si>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</si>
  <si>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</si>
  <si>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</si>
  <si>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</si>
  <si>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</si>
  <si>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</si>
  <si>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</si>
  <si>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</si>
  <si>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</si>
  <si>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</si>
  <si>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</si>
  <si>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</si>
  <si>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</si>
  <si>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</si>
  <si>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</si>
  <si>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</si>
  <si>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</si>
  <si>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</si>
  <si>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</si>
  <si>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</si>
  <si>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</si>
  <si>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</si>
  <si>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</si>
  <si>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</si>
  <si>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</si>
  <si>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</si>
  <si>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</si>
  <si>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</si>
  <si>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</si>
  <si>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</si>
  <si>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</si>
  <si>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</si>
  <si>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</si>
  <si>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</si>
  <si>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</si>
  <si>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</si>
  <si>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</si>
  <si>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</si>
  <si>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</si>
  <si>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</si>
  <si>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</si>
  <si>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</si>
  <si>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</si>
  <si>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</si>
  <si>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</si>
  <si>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</si>
  <si>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</si>
  <si>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</si>
  <si>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</si>
  <si>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</si>
  <si>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</si>
  <si>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</si>
  <si>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</si>
  <si>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</si>
  <si>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</si>
  <si>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</si>
  <si>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</si>
  <si>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</si>
  <si>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</si>
  <si>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</si>
  <si>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</si>
  <si>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</si>
  <si>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</si>
  <si>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</si>
  <si>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</si>
  <si>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</si>
  <si>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</si>
  <si>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</si>
  <si>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</si>
  <si>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</si>
  <si>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</si>
  <si>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</si>
  <si>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</si>
  <si>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</si>
  <si>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</si>
  <si>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</si>
  <si>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</si>
  <si>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</si>
  <si>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</si>
  <si>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</si>
  <si>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</si>
  <si>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</si>
  <si>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</si>
  <si>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</si>
  <si>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</si>
  <si>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</si>
  <si>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</si>
  <si>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</si>
  <si>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</si>
  <si>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</si>
  <si>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</si>
  <si>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</si>
  <si>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</si>
  <si>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</si>
  <si>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</si>
  <si>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</si>
  <si>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</si>
  <si>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</si>
  <si>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</si>
  <si>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</si>
  <si>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</si>
  <si>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</si>
  <si>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</si>
  <si>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</si>
  <si>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</si>
  <si>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</si>
  <si>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</si>
  <si>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</si>
  <si>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</si>
  <si>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</si>
  <si>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</si>
  <si>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</si>
  <si>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</si>
  <si>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</si>
  <si>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</si>
  <si>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</si>
  <si>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</si>
  <si>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</si>
  <si>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</si>
  <si>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</si>
  <si>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</si>
  <si>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</si>
  <si>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</si>
  <si>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</si>
  <si>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</si>
  <si>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</si>
  <si>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</si>
  <si>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</si>
  <si>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</si>
  <si>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</si>
  <si>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</si>
  <si>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</si>
  <si>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</si>
  <si>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</si>
  <si>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</si>
  <si>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</si>
  <si>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</si>
  <si>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</si>
  <si>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</si>
  <si>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</si>
  <si>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</si>
  <si>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</si>
  <si>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</si>
  <si>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</si>
  <si>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</si>
  <si>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</si>
  <si>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</si>
  <si>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</si>
  <si>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</si>
  <si>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</si>
  <si>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</si>
  <si>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</si>
  <si>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</si>
  <si>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</si>
  <si>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</si>
  <si>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</si>
  <si>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</si>
  <si>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</si>
  <si>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</si>
  <si>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</si>
  <si>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</si>
  <si>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</si>
  <si>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</si>
  <si>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</si>
  <si>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</si>
  <si>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</si>
  <si>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</si>
  <si>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</si>
  <si>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</si>
  <si>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</si>
  <si>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</si>
  <si>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</si>
  <si>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</si>
  <si>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</si>
  <si>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</si>
  <si>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</si>
  <si>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</si>
  <si>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</si>
  <si>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</si>
  <si>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</si>
  <si>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</si>
  <si>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</si>
  <si>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</si>
  <si>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</si>
  <si>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</si>
  <si>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</si>
  <si>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</si>
  <si>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</si>
  <si>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</si>
  <si>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</si>
  <si>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</si>
  <si>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</si>
  <si>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</si>
  <si>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</si>
  <si>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</si>
  <si>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</si>
  <si>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</si>
  <si>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</si>
  <si>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</si>
  <si>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</si>
  <si>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</si>
  <si>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</si>
  <si>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</si>
  <si>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</si>
  <si>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</si>
  <si>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</si>
  <si>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</si>
  <si>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</si>
  <si>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</si>
  <si>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</si>
  <si>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</si>
  <si>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</si>
  <si>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</si>
  <si>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</si>
  <si>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</si>
  <si>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</si>
  <si>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</si>
  <si>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</si>
  <si>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</si>
  <si>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</si>
  <si>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</si>
  <si>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</si>
  <si>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</si>
  <si>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</si>
  <si>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</si>
  <si>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</si>
  <si>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</si>
  <si>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</si>
  <si>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</si>
  <si>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</si>
  <si>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</si>
  <si>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</si>
  <si>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</si>
  <si>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</si>
  <si>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</si>
  <si>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</si>
  <si>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</si>
  <si>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</si>
  <si>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</si>
  <si>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</si>
  <si>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</si>
  <si>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</si>
  <si>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</si>
  <si>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</si>
  <si>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</si>
  <si>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</si>
  <si>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</si>
  <si>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</si>
  <si>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</si>
  <si>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</si>
  <si>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</si>
  <si>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</si>
  <si>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</si>
  <si>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</si>
  <si>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</si>
  <si>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</si>
  <si>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</si>
  <si>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</si>
  <si>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</si>
  <si>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</si>
  <si>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</si>
  <si>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</si>
  <si>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</si>
  <si>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</si>
  <si>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</si>
  <si>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</si>
  <si>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</si>
  <si>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</si>
  <si>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</si>
  <si>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</si>
  <si>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</si>
  <si>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</si>
  <si>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</si>
  <si>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</si>
  <si>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</si>
  <si>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</si>
  <si>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</si>
  <si>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</si>
  <si>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</si>
  <si>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</si>
  <si>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</si>
  <si>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</si>
  <si>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</si>
  <si>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</si>
  <si>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</si>
  <si>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</si>
  <si>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</si>
  <si>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</si>
  <si>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</si>
  <si>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</si>
  <si>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</si>
  <si>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</si>
  <si>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</si>
  <si>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</si>
  <si>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</si>
  <si>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</si>
  <si>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</si>
  <si>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</si>
  <si>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</si>
  <si>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</si>
  <si>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</si>
  <si>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</si>
  <si>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</si>
  <si>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</si>
  <si>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</si>
  <si>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</si>
  <si>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</si>
  <si>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</si>
  <si>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</si>
  <si>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</si>
  <si>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</si>
  <si>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</si>
  <si>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</si>
  <si>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</si>
  <si>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</si>
  <si>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</si>
  <si>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</si>
  <si>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</si>
  <si>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</si>
  <si>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</si>
  <si>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</si>
  <si>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</si>
  <si>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</si>
  <si>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</si>
  <si>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</si>
  <si>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</si>
  <si>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</si>
  <si>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</si>
  <si>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</si>
  <si>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</si>
  <si>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</si>
  <si>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</si>
  <si>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</si>
  <si>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</si>
  <si>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</si>
  <si>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</si>
  <si>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</si>
  <si>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</si>
  <si>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</si>
  <si>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</si>
  <si>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</si>
  <si>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</si>
  <si>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</si>
  <si>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</si>
  <si>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</si>
  <si>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</si>
  <si>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</si>
  <si>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</si>
  <si>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</si>
  <si>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</si>
  <si>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</si>
  <si>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</si>
  <si>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</si>
  <si>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</si>
  <si>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</si>
  <si>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</si>
  <si>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</si>
  <si>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</si>
  <si>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</si>
  <si>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</si>
  <si>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</si>
  <si>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</si>
  <si>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</si>
  <si>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</si>
  <si>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</si>
  <si>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</si>
  <si>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</si>
  <si>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</si>
  <si>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</si>
  <si>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</si>
  <si>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</si>
  <si>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</si>
  <si>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</si>
  <si>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</si>
  <si>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</si>
  <si>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</si>
  <si>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</si>
  <si>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</si>
  <si>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</si>
  <si>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</si>
  <si>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</si>
  <si>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</si>
  <si>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</si>
  <si>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</si>
  <si>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</si>
  <si>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</si>
  <si>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</si>
  <si>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</si>
  <si>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</si>
  <si>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</si>
  <si>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</si>
  <si>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</si>
  <si>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</si>
  <si>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</si>
  <si>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</si>
  <si>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</si>
  <si>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</si>
  <si>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</si>
  <si>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</si>
  <si>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</si>
  <si>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</si>
  <si>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</si>
  <si>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</si>
  <si>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</si>
  <si>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</si>
  <si>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</si>
  <si>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</si>
  <si>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</si>
  <si>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</si>
  <si>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</si>
  <si>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</si>
  <si>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</si>
  <si>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</si>
  <si>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</si>
  <si>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</si>
  <si>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</si>
  <si>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</si>
  <si>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</si>
  <si>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</si>
  <si>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</si>
  <si>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</si>
  <si>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</si>
  <si>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</si>
  <si>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</si>
  <si>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</si>
  <si>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</si>
  <si>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</si>
  <si>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</si>
  <si>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</si>
  <si>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</si>
  <si>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</si>
  <si>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</si>
  <si>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</si>
  <si>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</si>
  <si>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</si>
  <si>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</si>
  <si>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</si>
  <si>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</si>
  <si>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</si>
  <si>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</si>
  <si>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</si>
  <si>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</si>
  <si>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</si>
  <si>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</si>
  <si>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</si>
  <si>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</si>
  <si>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</si>
  <si>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</si>
  <si>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</si>
  <si>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</si>
  <si>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</si>
  <si>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</si>
  <si>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</si>
  <si>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</si>
  <si>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</si>
  <si>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</si>
  <si>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</si>
  <si>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</si>
  <si>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</si>
  <si>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</si>
  <si>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</si>
  <si>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</si>
  <si>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</si>
  <si>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</si>
  <si>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</si>
  <si>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</si>
  <si>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</si>
  <si>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</si>
  <si>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</si>
  <si>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</si>
  <si>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</si>
  <si>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</si>
  <si>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</si>
  <si>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</si>
  <si>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</si>
  <si>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</si>
  <si>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</si>
  <si>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</si>
  <si>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</si>
  <si>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</si>
  <si>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</si>
  <si>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</si>
  <si>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</si>
  <si>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</si>
  <si>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</si>
  <si>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</si>
  <si>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</si>
  <si>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</si>
  <si>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</si>
  <si>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</si>
  <si>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</si>
  <si>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</si>
  <si>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</si>
  <si>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</si>
  <si>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</si>
  <si>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</si>
  <si>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</si>
  <si>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</si>
  <si>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</si>
  <si>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</si>
  <si>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</si>
  <si>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</si>
  <si>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</si>
  <si>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</si>
  <si>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</si>
  <si>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</si>
  <si>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</si>
  <si>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</si>
  <si>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</si>
  <si>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</si>
  <si>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</si>
  <si>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</si>
  <si>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</si>
  <si>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</si>
  <si>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</si>
  <si>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</si>
  <si>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</si>
  <si>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</si>
  <si>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</si>
  <si>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</si>
  <si>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</si>
  <si>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</si>
  <si>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</si>
  <si>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</si>
  <si>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</si>
  <si>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</si>
  <si>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</si>
  <si>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</si>
  <si>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</si>
  <si>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</si>
  <si>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</si>
  <si>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</si>
  <si>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</si>
  <si>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</si>
  <si>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</si>
  <si>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</si>
  <si>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</si>
  <si>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</si>
  <si>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</si>
  <si>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</si>
  <si>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</si>
  <si>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</si>
  <si>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</si>
  <si>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</si>
  <si>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</si>
  <si>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</si>
  <si>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</si>
  <si>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</si>
  <si>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</si>
  <si>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</si>
  <si>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</si>
  <si>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</si>
  <si>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</si>
  <si>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</si>
  <si>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</si>
  <si>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</si>
  <si>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</si>
  <si>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</si>
  <si>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</si>
  <si>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</si>
  <si>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</si>
  <si>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</si>
  <si>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</si>
  <si>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</si>
  <si>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</si>
  <si>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</si>
  <si>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</si>
  <si>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</si>
  <si>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</si>
  <si>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</si>
  <si>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</si>
  <si>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</si>
  <si>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</si>
  <si>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</si>
  <si>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</si>
  <si>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</si>
  <si>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</si>
  <si>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</si>
  <si>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</si>
  <si>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</si>
  <si>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</si>
  <si>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</si>
  <si>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</si>
  <si>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</si>
  <si>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</si>
  <si>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</si>
  <si>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</si>
  <si>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</si>
  <si>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</si>
  <si>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</si>
  <si>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</si>
  <si>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</si>
  <si>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</si>
  <si>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</si>
  <si>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</si>
  <si>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</si>
  <si>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</si>
  <si>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</si>
  <si>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</si>
  <si>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</si>
  <si>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</si>
  <si>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</si>
  <si>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</si>
  <si>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</si>
  <si>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</si>
  <si>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</si>
  <si>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</si>
  <si>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</si>
  <si>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</si>
  <si>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</si>
  <si>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</si>
  <si>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</si>
  <si>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</si>
  <si>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</si>
  <si>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</si>
  <si>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</si>
  <si>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</si>
  <si>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</si>
  <si>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</si>
  <si>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</si>
  <si>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</si>
  <si>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</si>
  <si>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</si>
  <si>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</si>
  <si>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</si>
  <si>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</si>
  <si>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</si>
  <si>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</si>
  <si>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</si>
  <si>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</si>
  <si>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</si>
  <si>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</si>
  <si>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</si>
  <si>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</si>
  <si>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</si>
  <si>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</si>
  <si>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</si>
  <si>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</si>
  <si>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</si>
  <si>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</si>
  <si>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</si>
  <si>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</si>
  <si>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</si>
  <si>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</si>
  <si>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</si>
  <si>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</si>
  <si>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</si>
  <si>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</si>
  <si>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</si>
  <si>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</si>
  <si>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</si>
  <si>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</si>
  <si>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</si>
  <si>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</si>
  <si>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</si>
  <si>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</si>
  <si>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</si>
  <si>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</si>
  <si>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</si>
  <si>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</si>
  <si>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</si>
  <si>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</si>
  <si>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</si>
  <si>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</si>
  <si>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</si>
  <si>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</si>
  <si>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</si>
  <si>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</si>
  <si>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</si>
  <si>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</si>
  <si>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</si>
  <si>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</si>
  <si>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</si>
  <si>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</si>
  <si>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</si>
  <si>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</si>
  <si>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</si>
  <si>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</si>
  <si>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</si>
  <si>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</si>
  <si>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</si>
  <si>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</si>
  <si>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</si>
  <si>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</si>
  <si>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</si>
  <si>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</si>
  <si>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</si>
  <si>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</si>
  <si>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</si>
  <si>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</si>
  <si>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</si>
  <si>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</si>
  <si>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</si>
  <si>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</si>
  <si>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</si>
  <si>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</si>
  <si>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</si>
  <si>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</si>
  <si>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</si>
  <si>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</si>
  <si>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</si>
  <si>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</si>
  <si>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</si>
  <si>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</si>
  <si>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</si>
  <si>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</si>
  <si>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</si>
  <si>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</si>
  <si>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</si>
  <si>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</si>
  <si>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</si>
  <si>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</si>
  <si>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</si>
  <si>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</si>
  <si>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</si>
  <si>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</si>
  <si>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</si>
  <si>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</si>
  <si>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</si>
  <si>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</si>
  <si>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</si>
  <si>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</si>
  <si>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</si>
  <si>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</si>
  <si>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</si>
  <si>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</si>
  <si>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</si>
  <si>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</si>
  <si>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</si>
  <si>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</si>
  <si>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</si>
  <si>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</si>
  <si>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</si>
  <si>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</si>
  <si>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</si>
  <si>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</si>
  <si>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</si>
  <si>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</si>
  <si>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</si>
  <si>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</si>
  <si>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</si>
  <si>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</si>
  <si>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</si>
  <si>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</si>
  <si>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</si>
  <si>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</si>
  <si>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</si>
  <si>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</si>
  <si>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</si>
  <si>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</si>
  <si>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</si>
  <si>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</si>
  <si>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</si>
  <si>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</si>
  <si>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</si>
  <si>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</si>
  <si>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</si>
  <si>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</si>
  <si>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</si>
  <si>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</si>
  <si>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</si>
  <si>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</si>
  <si>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</si>
  <si>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</si>
  <si>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</si>
  <si>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</si>
  <si>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</si>
  <si>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</si>
  <si>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</si>
  <si>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</si>
  <si>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</si>
  <si>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</si>
  <si>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</si>
  <si>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</si>
  <si>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</si>
  <si>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</si>
  <si>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</si>
  <si>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</si>
  <si>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</si>
  <si>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</si>
  <si>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</si>
  <si>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</si>
  <si>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</si>
  <si>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</si>
  <si>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</si>
  <si>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</si>
  <si>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</si>
  <si>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</si>
  <si>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</si>
  <si>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</si>
  <si>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</si>
  <si>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</si>
  <si>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</si>
  <si>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</si>
  <si>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</si>
  <si>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</si>
  <si>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</si>
  <si>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</si>
  <si>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</si>
  <si>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</si>
  <si>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</si>
  <si>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</si>
  <si>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</si>
  <si>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</si>
  <si>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</si>
  <si>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</si>
  <si>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</si>
  <si>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</si>
  <si>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</si>
  <si>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</si>
  <si>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</si>
  <si>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</si>
  <si>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</si>
  <si>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</si>
  <si>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</si>
  <si>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</si>
  <si>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</si>
  <si>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</si>
  <si>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</si>
  <si>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</si>
  <si>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</si>
  <si>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</si>
  <si>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</si>
  <si>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</si>
  <si>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</si>
  <si>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</si>
  <si>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</si>
  <si>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</si>
  <si>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</si>
  <si>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</si>
  <si>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</si>
  <si>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</si>
  <si>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</si>
  <si>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</si>
  <si>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</si>
  <si>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</si>
  <si>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</si>
  <si>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</si>
  <si>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</si>
  <si>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</si>
  <si>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</si>
  <si>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</si>
  <si>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</si>
  <si>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</si>
  <si>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</si>
  <si>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</si>
  <si>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</si>
  <si>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</si>
  <si>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</si>
  <si>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</si>
  <si>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</si>
  <si>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</si>
  <si>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</si>
  <si>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</si>
  <si>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</si>
  <si>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</si>
  <si>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</si>
  <si>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</si>
  <si>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</si>
  <si>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</si>
  <si>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</si>
  <si>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</si>
  <si>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</si>
  <si>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</si>
  <si>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</si>
  <si>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</si>
  <si>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</si>
  <si>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</si>
  <si>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</si>
  <si>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</si>
  <si>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</si>
  <si>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</si>
  <si>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</si>
  <si>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</si>
  <si>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</si>
  <si>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</si>
  <si>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</si>
  <si>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</si>
  <si>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</si>
  <si>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</si>
  <si>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</si>
  <si>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</si>
  <si>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</si>
  <si>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</si>
  <si>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</si>
  <si>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</si>
  <si>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</si>
  <si>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</si>
  <si>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</si>
  <si>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</si>
  <si>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</si>
  <si>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</si>
  <si>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</si>
  <si>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</si>
  <si>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</si>
  <si>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</si>
  <si>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</si>
  <si>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</si>
  <si>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</si>
  <si>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</si>
  <si>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</si>
  <si>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</si>
  <si>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</si>
  <si>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</si>
  <si>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</si>
  <si>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</si>
  <si>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</si>
  <si>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</si>
  <si>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</si>
  <si>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</si>
  <si>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</si>
  <si>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</si>
  <si>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</si>
  <si>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</si>
  <si>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</si>
  <si>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</si>
  <si>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</si>
  <si>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</si>
  <si>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</si>
  <si>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</si>
  <si>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</si>
  <si>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</si>
  <si>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</si>
  <si>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</si>
  <si>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</si>
  <si>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</si>
  <si>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</si>
  <si>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</si>
  <si>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</si>
  <si>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</si>
  <si>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</si>
  <si>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</si>
  <si>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</si>
  <si>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</si>
  <si>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</si>
  <si>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</si>
  <si>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</si>
  <si>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</si>
  <si>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</si>
  <si>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</si>
  <si>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</si>
  <si>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</si>
  <si>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</si>
  <si>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</si>
  <si>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</si>
  <si>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</si>
  <si>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</si>
  <si>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</si>
  <si>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</si>
  <si>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</si>
  <si>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</si>
  <si>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</si>
  <si>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</si>
  <si>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</si>
  <si>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</si>
  <si>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</si>
  <si>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</si>
  <si>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</si>
  <si>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</si>
  <si>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</si>
  <si>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</si>
  <si>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</si>
  <si>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</si>
  <si>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</si>
  <si>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</si>
  <si>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</si>
  <si>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</si>
  <si>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</si>
  <si>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</si>
  <si>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</si>
  <si>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</si>
  <si>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</si>
  <si>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</si>
  <si>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</si>
  <si>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</si>
  <si>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</si>
  <si>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</si>
  <si>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</si>
  <si>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</si>
  <si>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</si>
  <si>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</si>
  <si>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</si>
  <si>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</si>
  <si>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</si>
  <si>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</si>
  <si>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</si>
  <si>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</si>
  <si>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</si>
  <si>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</si>
  <si>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</si>
  <si>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</si>
  <si>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</si>
  <si>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</si>
  <si>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</si>
  <si>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</si>
  <si>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</si>
  <si>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</si>
  <si>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</si>
  <si>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</si>
  <si>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</si>
  <si>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</si>
  <si>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</si>
  <si>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</si>
  <si>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</si>
  <si>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</si>
  <si>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</si>
  <si>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</si>
  <si>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</si>
  <si>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</si>
  <si>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</si>
  <si>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</si>
  <si>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</si>
  <si>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</si>
  <si>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</si>
  <si>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</si>
  <si>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</si>
  <si>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</si>
  <si>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</si>
  <si>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</si>
  <si>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</si>
  <si>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</si>
  <si>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</si>
  <si>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</si>
  <si>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</si>
  <si>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</si>
  <si>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</si>
  <si>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</si>
  <si>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</si>
  <si>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</si>
  <si>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</si>
  <si>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</si>
  <si>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</si>
  <si>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</si>
  <si>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</si>
  <si>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</si>
  <si>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</si>
  <si>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</si>
  <si>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</si>
  <si>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</si>
  <si>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</si>
  <si>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</si>
  <si>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</si>
  <si>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</si>
  <si>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</si>
  <si>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</si>
  <si>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</si>
  <si>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</si>
  <si>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</si>
  <si>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</si>
  <si>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</si>
  <si>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</si>
  <si>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</si>
  <si>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</si>
  <si>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</si>
  <si>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</si>
  <si>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</si>
  <si>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</si>
  <si>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</si>
  <si>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</si>
  <si>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</si>
  <si>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</si>
  <si>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</si>
  <si>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</si>
  <si>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</si>
  <si>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</si>
  <si>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</si>
  <si>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</si>
  <si>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</si>
  <si>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</si>
  <si>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</si>
  <si>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</si>
  <si>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</si>
  <si>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</si>
  <si>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</si>
  <si>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</si>
  <si>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</si>
  <si>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</si>
  <si>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</si>
  <si>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</si>
  <si>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</si>
  <si>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</si>
  <si>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</si>
  <si>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</si>
  <si>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</si>
  <si>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</si>
  <si>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</si>
  <si>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</si>
  <si>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</si>
  <si>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</si>
  <si>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</si>
  <si>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</si>
  <si>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</si>
  <si>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</si>
  <si>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</si>
  <si>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</si>
  <si>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</si>
  <si>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</si>
  <si>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</si>
  <si>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</si>
  <si>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</si>
  <si>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</si>
  <si>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</si>
  <si>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</si>
  <si>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</si>
  <si>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</si>
  <si>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</si>
  <si>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</si>
  <si>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</si>
  <si>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</si>
  <si>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</si>
  <si>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</si>
  <si>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</si>
  <si>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</si>
  <si>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</si>
  <si>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</si>
  <si>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</si>
  <si>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</si>
  <si>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</si>
  <si>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</si>
  <si>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</si>
  <si>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</si>
  <si>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</si>
  <si>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</si>
  <si>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</si>
  <si>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</si>
  <si>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</si>
  <si>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</si>
  <si>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</si>
  <si>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</si>
  <si>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</si>
  <si>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</si>
  <si>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</si>
  <si>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</si>
  <si>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</si>
  <si>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</si>
  <si>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</si>
  <si>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</si>
  <si>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</si>
  <si>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</si>
  <si>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</si>
  <si>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</si>
  <si>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</si>
  <si>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</si>
  <si>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</si>
  <si>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</si>
  <si>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</si>
  <si>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</si>
  <si>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</si>
  <si>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</si>
  <si>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</si>
  <si>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</si>
  <si>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</si>
  <si>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</si>
  <si>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</si>
  <si>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</si>
  <si>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</si>
  <si>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</si>
  <si>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</si>
  <si>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</si>
  <si>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</si>
  <si>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</si>
  <si>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</si>
  <si>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</si>
  <si>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</si>
  <si>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</si>
  <si>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</si>
  <si>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</si>
  <si>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</si>
  <si>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</si>
  <si>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</si>
  <si>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</si>
  <si>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</si>
  <si>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</si>
  <si>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</si>
  <si>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</si>
  <si>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</si>
  <si>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</si>
  <si>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</si>
  <si>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</si>
  <si>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</si>
  <si>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</si>
  <si>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</si>
  <si>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</si>
  <si>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</si>
  <si>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</si>
  <si>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</si>
  <si>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</si>
  <si>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</si>
  <si>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</si>
  <si>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</si>
  <si>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</si>
  <si>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</si>
  <si>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</si>
  <si>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</si>
  <si>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</si>
  <si>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</si>
  <si>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</si>
  <si>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</si>
  <si>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</si>
  <si>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</si>
  <si>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</si>
  <si>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</si>
  <si>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</si>
  <si>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</si>
  <si>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</si>
  <si>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</si>
  <si>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</si>
  <si>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</si>
  <si>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</si>
  <si>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</si>
  <si>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</si>
  <si>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</si>
  <si>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</si>
  <si>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</si>
  <si>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</si>
  <si>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</si>
  <si>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</si>
  <si>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</si>
  <si>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</si>
  <si>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</si>
  <si>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</si>
  <si>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</si>
  <si>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</si>
  <si>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</si>
  <si>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</si>
  <si>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</si>
  <si>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</si>
  <si>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</si>
  <si>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</si>
  <si>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</si>
  <si>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</si>
  <si>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</si>
  <si>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</si>
  <si>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</si>
  <si>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</si>
  <si>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</si>
  <si>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</si>
  <si>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</si>
  <si>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</si>
  <si>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</si>
  <si>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</si>
  <si>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</si>
  <si>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</si>
  <si>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</si>
  <si>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</si>
  <si>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</si>
  <si>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</si>
  <si>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</si>
  <si>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</si>
  <si>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</si>
  <si>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</si>
  <si>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</si>
  <si>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</si>
  <si>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</si>
  <si>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</si>
  <si>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</si>
  <si>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</si>
  <si>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</si>
  <si>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</si>
  <si>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</si>
  <si>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</si>
  <si>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</si>
  <si>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</si>
  <si>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</si>
  <si>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</si>
  <si>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</si>
  <si>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</si>
  <si>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</si>
  <si>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</si>
  <si>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</si>
  <si>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</si>
  <si>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</si>
  <si>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</si>
  <si>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</si>
  <si>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</si>
  <si>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</si>
  <si>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</si>
  <si>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</si>
  <si>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</si>
  <si>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</si>
  <si>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</si>
  <si>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</si>
  <si>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</si>
  <si>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</si>
  <si>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</si>
  <si>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</si>
  <si>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</si>
  <si>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</si>
  <si>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</si>
  <si>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</si>
  <si>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</si>
  <si>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</si>
  <si>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</si>
  <si>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</si>
  <si>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</si>
  <si>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</si>
  <si>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</si>
  <si>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</si>
  <si>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</si>
  <si>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</si>
  <si>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</si>
  <si>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</si>
  <si>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</si>
  <si>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</si>
  <si>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</si>
  <si>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</si>
  <si>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</si>
  <si>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</si>
  <si>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</si>
  <si>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</si>
  <si>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</si>
  <si>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</si>
  <si>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</si>
  <si>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</si>
  <si>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</si>
  <si>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</si>
  <si>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</si>
  <si>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</si>
  <si>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</si>
  <si>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</si>
  <si>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</si>
  <si>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</si>
  <si>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</si>
  <si>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</si>
  <si>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</si>
  <si>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</si>
  <si>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</si>
  <si>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</si>
  <si>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</si>
  <si>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</si>
  <si>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</si>
  <si>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</si>
  <si>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</si>
  <si>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</si>
  <si>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</si>
  <si>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</si>
  <si>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</si>
  <si>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</si>
  <si>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</si>
  <si>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</si>
  <si>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</si>
  <si>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</si>
  <si>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</si>
  <si>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</si>
  <si>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</si>
  <si>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</si>
  <si>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</si>
  <si>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</si>
  <si>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</si>
  <si>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</si>
  <si>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</si>
  <si>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</si>
  <si>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</si>
  <si>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</si>
  <si>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</si>
  <si>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</si>
  <si>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</si>
  <si>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</si>
  <si>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</si>
  <si>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</si>
  <si>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</si>
  <si>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</si>
  <si>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</si>
  <si>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</si>
  <si>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</si>
  <si>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</si>
  <si>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</si>
  <si>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</si>
  <si>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</si>
  <si>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</si>
  <si>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</si>
  <si>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</si>
  <si>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</si>
  <si>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</si>
  <si>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</si>
  <si>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</si>
  <si>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</si>
  <si>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</si>
  <si>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</si>
  <si>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</si>
  <si>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</si>
  <si>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</si>
  <si>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</si>
  <si>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</si>
  <si>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</si>
  <si>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</si>
  <si>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</si>
  <si>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</si>
  <si>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</si>
  <si>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</si>
  <si>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</si>
  <si>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</si>
  <si>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</si>
  <si>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</si>
  <si>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</si>
  <si>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</si>
  <si>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</si>
  <si>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</si>
  <si>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</si>
  <si>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</si>
  <si>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</si>
  <si>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</si>
  <si>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</si>
  <si>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</si>
  <si>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</si>
  <si>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</si>
  <si>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</si>
  <si>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</si>
  <si>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</si>
  <si>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</si>
  <si>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</si>
  <si>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</si>
  <si>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</si>
  <si>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</si>
  <si>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</si>
  <si>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</si>
  <si>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</si>
  <si>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</si>
  <si>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</si>
  <si>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</si>
  <si>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</si>
  <si>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</si>
  <si>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</si>
  <si>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</si>
  <si>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</si>
  <si>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</si>
  <si>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</si>
  <si>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</si>
  <si>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</si>
  <si>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</si>
  <si>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</si>
  <si>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</si>
  <si>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</si>
  <si>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</si>
  <si>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</si>
  <si>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</si>
  <si>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</si>
  <si>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</si>
  <si>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</si>
  <si>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</si>
  <si>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</si>
  <si>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</si>
  <si>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</si>
  <si>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</si>
  <si>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</si>
  <si>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</si>
  <si>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</si>
  <si>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</si>
  <si>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</si>
  <si>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</si>
  <si>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</si>
  <si>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</si>
  <si>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</si>
  <si>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</si>
  <si>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</si>
  <si>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</si>
  <si>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</si>
  <si>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</si>
  <si>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</si>
  <si>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</si>
  <si>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</si>
  <si>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</si>
  <si>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</si>
  <si>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</si>
  <si>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</si>
  <si>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</si>
  <si>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</si>
  <si>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</si>
  <si>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</si>
  <si>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</si>
  <si>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</si>
  <si>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</si>
  <si>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</si>
  <si>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</si>
  <si>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</si>
  <si>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</si>
  <si>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</si>
  <si>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</si>
  <si>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</si>
  <si>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</si>
  <si>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</si>
  <si>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</si>
  <si>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</si>
  <si>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</si>
  <si>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</si>
  <si>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</si>
  <si>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</si>
  <si>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</si>
  <si>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</si>
  <si>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</si>
  <si>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</si>
  <si>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</si>
  <si>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</si>
  <si>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</si>
  <si>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</si>
  <si>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</si>
  <si>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</si>
  <si>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</si>
  <si>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</si>
  <si>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</si>
  <si>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</si>
  <si>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</si>
  <si>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</si>
  <si>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</si>
  <si>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</si>
  <si>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</si>
  <si>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</si>
  <si>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</si>
  <si>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</si>
  <si>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</si>
  <si>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</si>
  <si>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</si>
  <si>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</si>
  <si>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</si>
  <si>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</si>
  <si>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</si>
  <si>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</si>
  <si>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</si>
  <si>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</si>
  <si>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</si>
  <si>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</si>
  <si>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</si>
  <si>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</si>
  <si>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</si>
  <si>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</si>
  <si>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</si>
  <si>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</si>
  <si>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</si>
  <si>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</si>
  <si>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</si>
  <si>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</si>
  <si>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</si>
  <si>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</si>
  <si>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</si>
  <si>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</si>
  <si>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</si>
  <si>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</si>
  <si>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</si>
  <si>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</si>
  <si>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</si>
  <si>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</si>
  <si>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</si>
  <si>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</si>
  <si>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</si>
  <si>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</si>
  <si>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</si>
  <si>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</si>
  <si>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</si>
  <si>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</si>
  <si>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</si>
  <si>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</si>
  <si>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</si>
  <si>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</si>
  <si>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</si>
  <si>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</si>
  <si>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</si>
  <si>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</si>
  <si>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</si>
  <si>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</si>
  <si>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</si>
  <si>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</si>
  <si>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</si>
  <si>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</si>
  <si>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</si>
  <si>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</si>
  <si>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</si>
  <si>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</si>
  <si>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</si>
  <si>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</si>
  <si>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</si>
  <si>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</si>
  <si>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</si>
  <si>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</si>
  <si>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</si>
  <si>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</si>
  <si>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</si>
  <si>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</si>
  <si>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</si>
  <si>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</si>
  <si>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</si>
  <si>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</si>
  <si>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</si>
  <si>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</si>
  <si>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</si>
  <si>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</si>
  <si>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</si>
  <si>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</si>
  <si>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</si>
  <si>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</si>
  <si>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</si>
  <si>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</si>
  <si>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</si>
  <si>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</si>
  <si>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</si>
  <si>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</si>
  <si>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</si>
  <si>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</si>
  <si>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</si>
  <si>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</si>
  <si>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</si>
  <si>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</si>
  <si>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</si>
  <si>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</si>
  <si>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</si>
  <si>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</si>
  <si>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</si>
  <si>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</si>
  <si>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</si>
  <si>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</si>
  <si>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</si>
  <si>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</si>
  <si>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</si>
  <si>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</si>
  <si>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</si>
  <si>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</si>
  <si>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</si>
  <si>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</si>
  <si>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</si>
  <si>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</si>
  <si>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</si>
  <si>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</si>
  <si>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</si>
  <si>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</si>
  <si>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</si>
  <si>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</si>
  <si>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</si>
  <si>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</si>
  <si>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</si>
  <si>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</si>
  <si>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</si>
  <si>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</si>
  <si>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</si>
  <si>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</si>
  <si>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</si>
  <si>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</si>
  <si>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</si>
  <si>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</si>
  <si>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</si>
  <si>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</si>
  <si>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</si>
  <si>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</si>
  <si>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</si>
  <si>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</si>
  <si>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</si>
  <si>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</si>
  <si>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</si>
  <si>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</si>
  <si>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</si>
  <si>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</si>
  <si>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</si>
  <si>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</si>
  <si>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</si>
  <si>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</si>
  <si>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</si>
  <si>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</si>
  <si>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</si>
  <si>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</si>
  <si>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</si>
  <si>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</si>
  <si>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</si>
  <si>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</si>
  <si>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</si>
  <si>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</si>
  <si>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</si>
  <si>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</si>
  <si>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</si>
  <si>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</si>
  <si>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</si>
  <si>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</si>
  <si>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</si>
  <si>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</si>
  <si>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</si>
  <si>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</si>
  <si>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</si>
  <si>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</si>
  <si>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</si>
  <si>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</si>
  <si>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</si>
  <si>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</si>
  <si>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</si>
  <si>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</si>
  <si>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</si>
  <si>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</si>
  <si>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</si>
  <si>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</si>
  <si>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</si>
  <si>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</si>
  <si>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</si>
  <si>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</si>
  <si>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</si>
  <si>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</si>
  <si>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</si>
  <si>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</si>
  <si>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</si>
  <si>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</si>
  <si>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</si>
  <si>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</si>
  <si>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</si>
  <si>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</si>
  <si>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</si>
  <si>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</si>
  <si>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</si>
  <si>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</si>
  <si>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</si>
  <si>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</si>
  <si>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</si>
  <si>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</si>
  <si>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</si>
  <si>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</si>
  <si>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</si>
  <si>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</si>
  <si>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</si>
  <si>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</si>
  <si>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</si>
  <si>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</si>
  <si>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</si>
  <si>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</si>
  <si>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</si>
  <si>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</si>
  <si>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</si>
  <si>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</si>
  <si>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</si>
  <si>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</si>
  <si>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</si>
  <si>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</si>
  <si>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</si>
  <si>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</si>
  <si>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</si>
  <si>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</si>
  <si>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</si>
  <si>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</si>
  <si>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</si>
  <si>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</si>
  <si>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</si>
  <si>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</si>
  <si>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</si>
  <si>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</si>
  <si>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</si>
  <si>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</si>
  <si>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</si>
  <si>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</si>
  <si>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</si>
  <si>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</si>
  <si>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</si>
  <si>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</si>
  <si>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</si>
  <si>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</si>
  <si>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</si>
  <si>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</si>
  <si>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</si>
  <si>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</si>
  <si>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</si>
  <si>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</si>
  <si>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</si>
  <si>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</si>
  <si>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</si>
  <si>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</si>
  <si>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</si>
  <si>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</si>
  <si>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</si>
  <si>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</si>
  <si>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</si>
  <si>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</si>
  <si>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</si>
  <si>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</si>
  <si>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</si>
  <si>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</si>
  <si>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</si>
  <si>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</si>
  <si>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</si>
  <si>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</si>
  <si>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</si>
  <si>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</si>
  <si>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</si>
  <si>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</si>
  <si>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</si>
  <si>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</si>
  <si>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</si>
  <si>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</si>
  <si>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</si>
  <si>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</si>
  <si>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</si>
  <si>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</si>
  <si>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</si>
  <si>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</si>
  <si>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</si>
  <si>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</si>
  <si>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</si>
  <si>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</si>
  <si>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</si>
  <si>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</si>
  <si>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</si>
  <si>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</si>
  <si>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</si>
  <si>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</si>
  <si>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</si>
  <si>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</si>
  <si>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</si>
  <si>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</si>
  <si>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</si>
  <si>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</si>
  <si>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</si>
  <si>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</si>
  <si>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</si>
  <si>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</si>
  <si>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</si>
  <si>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</si>
  <si>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</si>
  <si>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</si>
  <si>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</si>
  <si>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</si>
  <si>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</si>
  <si>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</si>
  <si>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</si>
  <si>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</si>
  <si>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</si>
  <si>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</si>
  <si>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</si>
  <si>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</si>
  <si>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</si>
  <si>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</si>
  <si>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</si>
  <si>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</si>
  <si>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</si>
  <si>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</si>
  <si>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</si>
  <si>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</si>
  <si>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</si>
  <si>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</si>
  <si>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</si>
  <si>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</si>
  <si>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</si>
  <si>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</si>
  <si>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</si>
  <si>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</si>
  <si>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</si>
  <si>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</si>
  <si>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</si>
  <si>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</si>
  <si>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</si>
  <si>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</si>
  <si>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</si>
  <si>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</si>
  <si>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</si>
  <si>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</si>
  <si>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</si>
  <si>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</si>
  <si>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</si>
  <si>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</si>
  <si>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</si>
  <si>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</si>
  <si>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</si>
  <si>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</si>
  <si>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</si>
  <si>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</si>
  <si>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</si>
  <si>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</si>
  <si>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</si>
  <si>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</si>
  <si>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</si>
  <si>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</si>
  <si>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</si>
  <si>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</si>
  <si>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</si>
  <si>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</si>
  <si>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</si>
  <si>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</si>
  <si>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</si>
  <si>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</si>
  <si>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</si>
  <si>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</si>
  <si>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</si>
  <si>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</si>
  <si>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</si>
  <si>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</si>
  <si>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</si>
  <si>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</si>
  <si>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</si>
  <si>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</si>
  <si>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</si>
  <si>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</si>
  <si>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</si>
  <si>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</si>
  <si>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</si>
  <si>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</si>
  <si>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</si>
  <si>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</si>
  <si>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</si>
  <si>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</si>
  <si>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</si>
  <si>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</si>
  <si>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</si>
  <si>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</si>
  <si>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</si>
  <si>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</si>
  <si>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</si>
  <si>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</si>
  <si>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</si>
  <si>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</si>
  <si>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</si>
  <si>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</si>
  <si>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</si>
  <si>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</si>
  <si>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</si>
  <si>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</si>
  <si>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</si>
  <si>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</si>
  <si>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</si>
  <si>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</si>
  <si>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</si>
  <si>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</si>
  <si>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</si>
  <si>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</si>
  <si>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</si>
  <si>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</si>
  <si>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</si>
  <si>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</si>
  <si>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</si>
  <si>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</si>
  <si>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</si>
  <si>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</si>
  <si>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</si>
  <si>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</si>
  <si>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</si>
  <si>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</si>
  <si>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</si>
  <si>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</si>
  <si>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</si>
  <si>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</si>
  <si>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</si>
  <si>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</si>
  <si>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</si>
  <si>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</si>
  <si>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</si>
  <si>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</si>
  <si>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</si>
  <si>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</si>
  <si>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</si>
  <si>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</si>
  <si>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</si>
  <si>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</si>
  <si>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</si>
  <si>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</si>
  <si>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</si>
  <si>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</si>
  <si>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</si>
  <si>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</si>
  <si>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</si>
  <si>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</si>
  <si>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</si>
  <si>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</si>
  <si>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</si>
  <si>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</si>
  <si>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</si>
  <si>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</si>
  <si>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</si>
  <si>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</si>
  <si>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</si>
  <si>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</si>
  <si>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</si>
  <si>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</si>
  <si>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</si>
  <si>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</si>
  <si>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</si>
  <si>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</si>
  <si>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</si>
  <si>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</si>
  <si>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</si>
  <si>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</si>
  <si>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</si>
  <si>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</si>
  <si>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</si>
  <si>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</si>
  <si>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</si>
  <si>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</si>
  <si>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</si>
  <si>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</si>
  <si>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</si>
  <si>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</si>
  <si>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</si>
  <si>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</si>
  <si>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</si>
  <si>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</si>
  <si>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</si>
  <si>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</si>
  <si>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</si>
  <si>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</si>
  <si>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</si>
  <si>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</si>
  <si>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</si>
  <si>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</si>
  <si>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</si>
  <si>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</si>
  <si>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</si>
  <si>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</si>
  <si>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</si>
  <si>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</si>
  <si>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</si>
  <si>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</si>
  <si>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</si>
  <si>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</si>
  <si>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</si>
  <si>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</si>
  <si>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</si>
  <si>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</si>
  <si>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</si>
  <si>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</si>
  <si>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</si>
  <si>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</si>
  <si>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</si>
  <si>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</si>
  <si>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</si>
  <si>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</si>
  <si>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</si>
  <si>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</si>
  <si>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</si>
  <si>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</si>
  <si>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</si>
  <si>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</si>
  <si>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</si>
  <si>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</si>
  <si>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</si>
  <si>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</si>
  <si>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</si>
  <si>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</si>
  <si>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</si>
  <si>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</si>
  <si>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</si>
  <si>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</si>
  <si>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</si>
  <si>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</si>
  <si>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</si>
  <si>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</si>
  <si>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</si>
  <si>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</si>
  <si>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</si>
  <si>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</si>
  <si>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</si>
  <si>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</si>
  <si>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</si>
  <si>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</si>
  <si>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</si>
  <si>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</si>
  <si>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</si>
  <si>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</si>
  <si>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</si>
  <si>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</si>
  <si>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</si>
  <si>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</si>
  <si>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</si>
  <si>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</si>
  <si>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</si>
  <si>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</si>
  <si>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</si>
  <si>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</si>
  <si>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</si>
  <si>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</si>
  <si>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</si>
  <si>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</si>
  <si>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</si>
  <si>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</si>
  <si>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</si>
  <si>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</si>
  <si>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</si>
  <si>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</si>
  <si>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</si>
  <si>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</si>
  <si>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</si>
  <si>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</si>
  <si>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</si>
  <si>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</si>
  <si>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</si>
  <si>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</si>
  <si>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</si>
  <si>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</si>
  <si>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</si>
  <si>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</si>
  <si>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</si>
  <si>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</si>
  <si>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</si>
  <si>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</si>
  <si>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</si>
  <si>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</si>
  <si>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</si>
  <si>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</si>
  <si>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</si>
  <si>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</si>
  <si>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</si>
  <si>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</si>
  <si>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</si>
  <si>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</si>
  <si>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</si>
  <si>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</si>
  <si>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</si>
  <si>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</si>
  <si>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</si>
  <si>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</si>
  <si>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</si>
  <si>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</si>
  <si>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</si>
  <si>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</si>
  <si>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</si>
  <si>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</si>
  <si>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</si>
  <si>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</si>
  <si>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</si>
  <si>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</si>
  <si>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</si>
  <si>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</si>
  <si>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</si>
  <si>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</si>
  <si>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</si>
  <si>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</si>
  <si>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</si>
  <si>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</si>
  <si>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</si>
  <si>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</si>
  <si>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</si>
  <si>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</si>
  <si>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</si>
  <si>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</si>
  <si>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</si>
  <si>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</si>
  <si>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</si>
  <si>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</si>
  <si>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</si>
  <si>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</si>
  <si>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</si>
  <si>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</si>
  <si>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</si>
  <si>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</si>
  <si>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</si>
  <si>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</si>
  <si>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</si>
  <si>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</si>
  <si>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</si>
  <si>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</si>
  <si>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</si>
  <si>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</si>
  <si>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</si>
  <si>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</si>
  <si>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</si>
  <si>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</si>
  <si>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</si>
  <si>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</si>
  <si>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</si>
  <si>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</si>
  <si>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</si>
  <si>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</si>
  <si>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</si>
  <si>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</si>
  <si>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</si>
  <si>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</si>
  <si>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</si>
  <si>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</si>
  <si>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</si>
  <si>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</si>
  <si>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</si>
  <si>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</si>
  <si>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</si>
  <si>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</si>
  <si>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</si>
  <si>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</si>
  <si>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</si>
  <si>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</si>
  <si>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</si>
  <si>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</si>
  <si>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</si>
  <si>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</si>
  <si>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</si>
  <si>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</si>
  <si>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</si>
  <si>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</si>
  <si>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</si>
  <si>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</si>
  <si>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</si>
  <si>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</si>
  <si>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</si>
  <si>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</si>
  <si>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</si>
  <si>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</si>
  <si>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</si>
  <si>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</si>
  <si>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</si>
  <si>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</si>
  <si>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</si>
  <si>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</si>
  <si>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</si>
  <si>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</si>
  <si>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</si>
  <si>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</si>
  <si>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</si>
  <si>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</si>
  <si>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</si>
  <si>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</si>
  <si>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</si>
  <si>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</si>
  <si>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</si>
  <si>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</si>
  <si>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</si>
  <si>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</si>
  <si>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</si>
  <si>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</si>
  <si>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</si>
  <si>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</si>
  <si>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</si>
  <si>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</si>
  <si>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</si>
  <si>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</si>
  <si>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</si>
  <si>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</si>
  <si>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</si>
  <si>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</si>
  <si>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</si>
  <si>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</si>
  <si>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</si>
  <si>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</si>
  <si>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</si>
  <si>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</si>
  <si>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</si>
  <si>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</si>
  <si>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</si>
  <si>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</si>
  <si>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</si>
  <si>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</si>
  <si>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</si>
  <si>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</si>
  <si>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</si>
  <si>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</si>
  <si>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</si>
  <si>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</si>
  <si>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</si>
  <si>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</si>
  <si>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</si>
  <si>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</si>
  <si>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</si>
  <si>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</si>
  <si>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</si>
  <si>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</si>
  <si>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</si>
  <si>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</si>
  <si>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</si>
  <si>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</si>
  <si>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</si>
  <si>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</si>
  <si>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</si>
  <si>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</si>
  <si>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</si>
  <si>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</si>
  <si>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</si>
  <si>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</si>
  <si>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</si>
  <si>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</si>
  <si>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</si>
  <si>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</si>
  <si>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</si>
  <si>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</si>
  <si>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</si>
  <si>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</si>
  <si>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</si>
  <si>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</si>
  <si>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</si>
  <si>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</si>
  <si>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</si>
  <si>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</si>
  <si>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</si>
  <si>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</si>
  <si>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</si>
  <si>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</si>
  <si>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</si>
  <si>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</si>
  <si>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</si>
  <si>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</si>
  <si>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</si>
  <si>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</si>
  <si>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</si>
  <si>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</si>
  <si>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</si>
  <si>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</si>
  <si>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</si>
  <si>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</si>
  <si>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</si>
  <si>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</si>
  <si>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</si>
  <si>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</si>
  <si>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</si>
  <si>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</si>
  <si>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</si>
  <si>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</si>
  <si>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</si>
  <si>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</si>
  <si>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</si>
  <si>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</si>
  <si>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</si>
  <si>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</si>
  <si>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</si>
  <si>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</si>
  <si>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</si>
  <si>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</si>
  <si>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</si>
  <si>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</si>
  <si>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</si>
  <si>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</si>
  <si>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</si>
  <si>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</si>
  <si>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</si>
  <si>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</si>
  <si>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</si>
  <si>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</si>
  <si>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</si>
  <si>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</si>
  <si>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</si>
  <si>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</si>
  <si>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</si>
  <si>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</si>
  <si>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</si>
  <si>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</si>
  <si>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</si>
  <si>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</si>
  <si>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</si>
  <si>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</si>
  <si>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</si>
  <si>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</si>
  <si>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</si>
  <si>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</si>
  <si>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</si>
  <si>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</si>
  <si>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</si>
  <si>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</si>
  <si>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</si>
  <si>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</si>
  <si>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</si>
  <si>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</si>
  <si>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</si>
  <si>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</si>
  <si>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</si>
  <si>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</si>
  <si>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</si>
  <si>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</si>
  <si>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</si>
  <si>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</si>
  <si>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</si>
  <si>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</si>
  <si>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</si>
  <si>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</si>
  <si>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</si>
  <si>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</si>
  <si>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</si>
  <si>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</si>
  <si>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</si>
  <si>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</si>
  <si>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</si>
  <si>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</si>
  <si>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</si>
  <si>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</si>
  <si>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</si>
  <si>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</si>
  <si>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</si>
  <si>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</si>
  <si>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</si>
  <si>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</si>
  <si>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</si>
  <si>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</si>
  <si>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</si>
  <si>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</si>
  <si>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</si>
  <si>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</si>
  <si>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</si>
  <si>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</si>
  <si>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</si>
  <si>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</si>
  <si>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</si>
  <si>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</si>
  <si>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</si>
  <si>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</si>
  <si>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</si>
  <si>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</si>
  <si>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</si>
  <si>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</si>
  <si>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</si>
  <si>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</si>
  <si>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</si>
  <si>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</si>
  <si>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</si>
  <si>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</si>
  <si>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</si>
  <si>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</si>
  <si>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</si>
  <si>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</si>
  <si>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</si>
  <si>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</si>
  <si>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</si>
  <si>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</si>
  <si>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</si>
  <si>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</si>
  <si>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</si>
  <si>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</si>
  <si>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</si>
  <si>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</si>
  <si>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</si>
  <si>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</si>
  <si>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</si>
  <si>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</si>
  <si>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</si>
  <si>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</si>
  <si>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</si>
  <si>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</si>
  <si>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</si>
  <si>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</si>
  <si>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</si>
  <si>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</si>
  <si>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</si>
  <si>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</si>
  <si>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</si>
  <si>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</si>
  <si>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</si>
  <si>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</si>
  <si>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</si>
  <si>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</si>
  <si>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</si>
  <si>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</si>
  <si>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</si>
  <si>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</si>
  <si>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</si>
  <si>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</si>
  <si>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</si>
  <si>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</si>
  <si>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</si>
  <si>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</si>
  <si>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</si>
  <si>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</si>
  <si>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</si>
  <si>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</si>
  <si>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</si>
  <si>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</si>
  <si>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</si>
  <si>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</si>
  <si>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</si>
  <si>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</si>
  <si>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</si>
  <si>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</si>
  <si>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</si>
  <si>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</si>
  <si>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</si>
  <si>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</si>
  <si>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</si>
  <si>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</si>
  <si>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</si>
  <si>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</si>
  <si>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</si>
  <si>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</si>
  <si>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</si>
  <si>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</si>
  <si>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</si>
  <si>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</si>
  <si>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</si>
  <si>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</si>
  <si>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</si>
  <si>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</si>
  <si>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</si>
  <si>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</si>
  <si>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</si>
  <si>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</si>
  <si>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</si>
  <si>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</si>
  <si>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</si>
  <si>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</si>
  <si>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</si>
  <si>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</si>
  <si>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</si>
  <si>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</si>
  <si>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</si>
  <si>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</si>
  <si>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</si>
  <si>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</si>
  <si>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</si>
  <si>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</si>
  <si>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</si>
  <si>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</si>
  <si>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</si>
  <si>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</si>
  <si>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</si>
  <si>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</si>
  <si>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</si>
  <si>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</si>
  <si>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</si>
  <si>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</si>
  <si>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</si>
  <si>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</si>
  <si>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</si>
  <si>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</si>
  <si>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</si>
  <si>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</si>
  <si>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</si>
  <si>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</si>
  <si>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</si>
  <si>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</si>
  <si>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</si>
  <si>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</si>
  <si>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</si>
  <si>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</si>
  <si>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</si>
  <si>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</si>
  <si>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</si>
  <si>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</si>
  <si>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</si>
  <si>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</si>
  <si>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</si>
  <si>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</si>
  <si>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</si>
  <si>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</si>
  <si>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</si>
  <si>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</si>
  <si>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</si>
  <si>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</si>
  <si>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</si>
  <si>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</si>
  <si>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</si>
  <si>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</si>
  <si>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</si>
  <si>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</si>
  <si>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</si>
  <si>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</si>
  <si>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</si>
  <si>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</si>
  <si>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</si>
  <si>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</si>
  <si>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</si>
  <si>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</si>
  <si>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</si>
  <si>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</si>
  <si>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</si>
  <si>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</si>
  <si>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</si>
  <si>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</si>
  <si>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</si>
  <si>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</si>
  <si>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</si>
  <si>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</si>
  <si>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</si>
  <si>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</si>
  <si>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</si>
  <si>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</si>
  <si>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</si>
  <si>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</si>
  <si>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</si>
  <si>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</si>
  <si>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</si>
  <si>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</si>
  <si>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</si>
  <si>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</si>
  <si>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</si>
  <si>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</si>
  <si>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</si>
  <si>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</si>
  <si>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</si>
  <si>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</si>
  <si>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</si>
  <si>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</si>
  <si>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</si>
  <si>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</si>
  <si>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</si>
  <si>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</si>
  <si>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</si>
  <si>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</si>
  <si>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</si>
  <si>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</si>
  <si>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</si>
  <si>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</si>
  <si>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</si>
  <si>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</si>
  <si>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</si>
  <si>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</si>
  <si>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</si>
  <si>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</si>
  <si>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</si>
  <si>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</si>
  <si>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</si>
  <si>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</si>
  <si>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</si>
  <si>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</si>
  <si>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</si>
  <si>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</si>
  <si>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</si>
  <si>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</si>
  <si>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</si>
  <si>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</si>
  <si>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</si>
  <si>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</si>
  <si>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</si>
  <si>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</si>
  <si>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</si>
  <si>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</si>
  <si>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</si>
  <si>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</si>
  <si>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</si>
  <si>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</si>
  <si>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</si>
  <si>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</si>
  <si>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</si>
  <si>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</si>
  <si>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</si>
  <si>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</si>
  <si>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</si>
  <si>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</si>
  <si>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</si>
  <si>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</si>
  <si>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</si>
  <si>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</si>
  <si>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</si>
  <si>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</si>
  <si>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</si>
  <si>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</si>
  <si>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</si>
  <si>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</si>
  <si>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</si>
  <si>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</si>
  <si>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</si>
  <si>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</si>
  <si>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</si>
  <si>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</si>
  <si>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</si>
  <si>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</si>
  <si>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</si>
  <si>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</si>
  <si>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</si>
  <si>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</si>
  <si>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</si>
  <si>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</si>
  <si>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</si>
  <si>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</si>
  <si>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</si>
  <si>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</si>
  <si>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</si>
  <si>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</si>
  <si>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</si>
  <si>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</si>
  <si>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</si>
  <si>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</si>
  <si>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</si>
  <si>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</si>
  <si>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</si>
  <si>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</si>
  <si>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</si>
  <si>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</si>
  <si>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</si>
  <si>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</si>
  <si>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</si>
  <si>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</si>
  <si>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</si>
  <si>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</si>
  <si>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</si>
  <si>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</si>
  <si>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</si>
  <si>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</si>
  <si>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</si>
  <si>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</si>
  <si>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</si>
  <si>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</si>
  <si>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</si>
  <si>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</si>
  <si>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</si>
  <si>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</si>
  <si>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</si>
  <si>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</si>
  <si>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</si>
  <si>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</si>
  <si>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</si>
  <si>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</si>
  <si>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</si>
  <si>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</si>
  <si>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</si>
  <si>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</si>
  <si>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</si>
  <si>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</si>
  <si>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</si>
  <si>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</si>
  <si>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</si>
  <si>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</si>
  <si>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</si>
  <si>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</si>
  <si>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</si>
  <si>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</si>
  <si>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</si>
  <si>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</si>
  <si>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</si>
  <si>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</si>
  <si>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</si>
  <si>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</si>
  <si>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</si>
  <si>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</si>
  <si>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</si>
  <si>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</si>
  <si>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</si>
  <si>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</si>
  <si>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</si>
  <si>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</si>
  <si>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</si>
  <si>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</si>
  <si>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</si>
  <si>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</si>
  <si>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</si>
  <si>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</si>
  <si>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</si>
  <si>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</si>
  <si>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</si>
  <si>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</si>
  <si>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</si>
  <si>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</si>
  <si>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</si>
  <si>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</si>
  <si>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</si>
  <si>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</si>
  <si>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</si>
  <si>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</si>
  <si>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</si>
  <si>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</si>
  <si>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</si>
  <si>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</si>
  <si>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</si>
  <si>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</si>
  <si>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</si>
  <si>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</si>
  <si>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</si>
  <si>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</si>
  <si>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</si>
  <si>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</si>
  <si>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</si>
  <si>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</si>
  <si>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</si>
  <si>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</si>
  <si>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</si>
  <si>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</si>
  <si>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</si>
  <si>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</si>
  <si>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</si>
  <si>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</si>
  <si>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</si>
  <si>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</si>
  <si>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</si>
  <si>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</si>
  <si>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</si>
  <si>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</si>
  <si>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</si>
  <si>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</si>
  <si>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</si>
  <si>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</si>
  <si>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</si>
  <si>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</si>
  <si>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</si>
  <si>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</si>
  <si>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</si>
  <si>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</si>
  <si>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</si>
  <si>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</si>
  <si>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</si>
  <si>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</si>
  <si>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</si>
  <si>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</si>
  <si>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</si>
  <si>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</si>
  <si>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</si>
  <si>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</si>
  <si>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</si>
  <si>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</si>
  <si>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</si>
  <si>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</si>
  <si>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</si>
  <si>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</si>
  <si>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</si>
  <si>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</si>
  <si>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</si>
  <si>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</si>
  <si>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</si>
  <si>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</si>
  <si>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</si>
  <si>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</si>
  <si>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</si>
  <si>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</si>
  <si>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</si>
  <si>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</si>
  <si>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</si>
  <si>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</si>
  <si>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</si>
  <si>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</si>
  <si>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</si>
  <si>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</si>
  <si>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</si>
  <si>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</si>
  <si>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</si>
  <si>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</si>
  <si>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</si>
  <si>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</si>
  <si>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</si>
  <si>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</si>
  <si>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</si>
  <si>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</si>
  <si>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</si>
  <si>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</si>
  <si>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</si>
  <si>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</si>
  <si>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</si>
  <si>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</si>
  <si>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</si>
  <si>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</si>
  <si>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</si>
  <si>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</si>
  <si>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</si>
  <si>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</si>
  <si>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</si>
  <si>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</si>
  <si>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</si>
  <si>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</si>
  <si>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</si>
  <si>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</si>
  <si>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</si>
  <si>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</si>
  <si>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</si>
  <si>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</si>
  <si>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</si>
  <si>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</si>
  <si>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</si>
  <si>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</si>
  <si>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</si>
  <si>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</si>
  <si>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</si>
  <si>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</si>
  <si>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</si>
  <si>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</si>
  <si>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</si>
  <si>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</si>
  <si>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</si>
  <si>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</si>
  <si>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</si>
  <si>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</si>
  <si>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</si>
  <si>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</si>
  <si>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</si>
  <si>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</si>
  <si>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</si>
  <si>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</si>
  <si>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</si>
  <si>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</si>
  <si>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</si>
  <si>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</si>
  <si>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</si>
  <si>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</si>
  <si>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</si>
  <si>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</si>
  <si>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</si>
  <si>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</si>
  <si>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</si>
  <si>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</si>
  <si>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</si>
  <si>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</si>
  <si>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</si>
  <si>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</si>
  <si>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</si>
  <si>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</si>
  <si>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</si>
  <si>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</si>
  <si>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</si>
  <si>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</si>
  <si>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</si>
  <si>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</si>
  <si>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</si>
  <si>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</si>
  <si>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</si>
  <si>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</si>
  <si>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</si>
  <si>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</si>
  <si>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</si>
  <si>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</si>
  <si>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</si>
  <si>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</si>
  <si>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</si>
  <si>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</si>
  <si>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</si>
  <si>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</si>
  <si>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</si>
  <si>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</si>
  <si>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</si>
  <si>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</si>
  <si>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</si>
  <si>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</si>
  <si>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</si>
  <si>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</si>
  <si>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</si>
  <si>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</si>
  <si>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</si>
  <si>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</si>
  <si>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</si>
  <si>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</si>
  <si>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</si>
  <si>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</si>
  <si>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</si>
  <si>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</si>
  <si>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</si>
  <si>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</si>
  <si>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</si>
  <si>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</si>
  <si>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</si>
  <si>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</si>
  <si>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</si>
  <si>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</si>
  <si>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</si>
  <si>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</si>
  <si>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</si>
  <si>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</si>
  <si>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</si>
  <si>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</si>
  <si>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</si>
  <si>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</si>
  <si>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</si>
  <si>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</si>
  <si>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</si>
  <si>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</si>
  <si>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</si>
  <si>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</si>
  <si>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</si>
  <si>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</si>
  <si>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</si>
  <si>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</si>
  <si>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</si>
  <si>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</si>
  <si>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</si>
  <si>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</si>
  <si>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</si>
  <si>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</si>
  <si>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</si>
  <si>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</si>
  <si>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</si>
  <si>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</si>
  <si>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</si>
  <si>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</si>
  <si>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</si>
  <si>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</si>
  <si>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</si>
  <si>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</si>
  <si>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</si>
  <si>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</si>
  <si>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</si>
  <si>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</si>
  <si>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</si>
  <si>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</si>
  <si>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</si>
  <si>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</si>
  <si>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</si>
  <si>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</si>
  <si>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</si>
  <si>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</si>
  <si>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</si>
  <si>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</si>
  <si>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</si>
  <si>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</si>
  <si>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</si>
  <si>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</si>
  <si>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</si>
  <si>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</si>
  <si>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</si>
  <si>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</si>
  <si>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</si>
  <si>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</si>
  <si>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</si>
  <si>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</si>
  <si>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</si>
  <si>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</si>
  <si>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</si>
  <si>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</si>
  <si>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</si>
  <si>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</si>
  <si>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</si>
  <si>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</si>
  <si>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</si>
  <si>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</si>
  <si>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</si>
  <si>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</si>
  <si>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</si>
  <si>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</si>
  <si>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</si>
  <si>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</si>
  <si>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</si>
  <si>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</si>
  <si>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</si>
  <si>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</si>
  <si>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</si>
  <si>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</si>
  <si>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</si>
  <si>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</si>
  <si>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</si>
  <si>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</si>
  <si>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</si>
  <si>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</si>
  <si>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</si>
  <si>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</si>
  <si>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</si>
  <si>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</si>
  <si>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</si>
  <si>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</si>
  <si>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</si>
  <si>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</si>
  <si>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</si>
  <si>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</si>
  <si>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</si>
  <si>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</si>
  <si>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</si>
  <si>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</si>
  <si>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</si>
  <si>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</si>
  <si>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</si>
  <si>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</si>
  <si>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</si>
  <si>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</si>
  <si>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</si>
  <si>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</si>
  <si>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</si>
  <si>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</si>
  <si>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</si>
  <si>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</si>
  <si>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</si>
  <si>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</si>
  <si>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</si>
  <si>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</si>
  <si>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</si>
  <si>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</si>
  <si>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</si>
  <si>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</si>
  <si>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</si>
  <si>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</si>
  <si>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</si>
  <si>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</si>
  <si>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</si>
  <si>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</si>
  <si>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</si>
  <si>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</si>
  <si>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</si>
  <si>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</si>
  <si>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</si>
  <si>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</si>
  <si>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</si>
  <si>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</si>
  <si>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</si>
  <si>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</si>
  <si>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</si>
  <si>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</si>
  <si>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</si>
  <si>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</si>
  <si>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</si>
  <si>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</si>
  <si>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</si>
  <si>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</si>
  <si>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</si>
  <si>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</si>
  <si>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</si>
  <si>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</si>
  <si>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</si>
  <si>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</si>
  <si>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</si>
  <si>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</si>
  <si>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</si>
  <si>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</si>
  <si>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</si>
  <si>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</si>
  <si>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</si>
  <si>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</si>
  <si>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</si>
  <si>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</si>
  <si>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</si>
  <si>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</si>
  <si>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</si>
  <si>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</si>
  <si>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</si>
  <si>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</si>
  <si>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</si>
  <si>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</si>
  <si>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</si>
  <si>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</si>
  <si>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</si>
  <si>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</si>
  <si>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</si>
  <si>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</si>
  <si>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</si>
  <si>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</si>
  <si>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</si>
  <si>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</si>
  <si>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</si>
  <si>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</si>
  <si>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</si>
  <si>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</si>
  <si>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</si>
  <si>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</si>
  <si>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</si>
  <si>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</si>
  <si>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</si>
  <si>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</si>
  <si>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</si>
  <si>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</si>
  <si>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</si>
  <si>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</si>
  <si>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</si>
  <si>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</si>
  <si>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</si>
  <si>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</si>
  <si>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</si>
  <si>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</si>
  <si>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</si>
  <si>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</si>
  <si>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</si>
  <si>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</si>
  <si>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</si>
  <si>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</si>
  <si>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</si>
  <si>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</si>
  <si>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</si>
  <si>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</si>
  <si>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</si>
  <si>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</si>
  <si>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</si>
  <si>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</si>
  <si>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</si>
  <si>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</si>
  <si>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</si>
  <si>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</si>
  <si>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</si>
  <si>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</si>
  <si>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</si>
  <si>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</si>
  <si>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</si>
  <si>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</si>
  <si>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</si>
  <si>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</si>
  <si>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</si>
  <si>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</si>
  <si>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</si>
  <si>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</si>
  <si>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</si>
  <si>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</si>
  <si>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</si>
  <si>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</si>
  <si>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</si>
  <si>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</si>
  <si>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</si>
  <si>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</si>
  <si>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</si>
  <si>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</si>
  <si>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</si>
  <si>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</si>
  <si>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</si>
  <si>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</si>
  <si>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</si>
  <si>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</si>
  <si>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</si>
  <si>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</si>
  <si>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</si>
  <si>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</si>
  <si>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</si>
  <si>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</si>
  <si>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</si>
  <si>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</si>
  <si>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</si>
  <si>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</si>
  <si>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</si>
  <si>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</si>
  <si>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</si>
  <si>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</si>
  <si>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</si>
  <si>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</si>
  <si>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</si>
  <si>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</si>
  <si>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</si>
  <si>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</si>
  <si>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</si>
  <si>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</si>
  <si>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</si>
  <si>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</si>
  <si>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</si>
  <si>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</si>
  <si>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</si>
  <si>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</si>
  <si>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</si>
  <si>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</si>
  <si>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</si>
  <si>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</si>
  <si>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</si>
  <si>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</si>
  <si>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</si>
  <si>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</si>
  <si>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</si>
  <si>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</si>
  <si>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</si>
  <si>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</si>
  <si>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</si>
  <si>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</si>
  <si>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</si>
  <si>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</si>
  <si>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</si>
  <si>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</si>
  <si>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</si>
  <si>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</si>
  <si>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</si>
  <si>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</si>
  <si>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</si>
  <si>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</si>
  <si>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</si>
  <si>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</si>
  <si>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</si>
  <si>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</si>
  <si>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</si>
  <si>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</si>
  <si>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</si>
  <si>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</si>
  <si>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</si>
  <si>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</si>
  <si>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</si>
  <si>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</si>
  <si>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</si>
  <si>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</si>
  <si>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</si>
  <si>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</si>
  <si>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</si>
  <si>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</si>
  <si>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</si>
  <si>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</si>
  <si>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</si>
  <si>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</si>
  <si>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</si>
  <si>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</si>
  <si>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</si>
  <si>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</si>
  <si>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</si>
  <si>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</si>
  <si>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</si>
  <si>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</si>
  <si>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</si>
  <si>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</si>
  <si>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</si>
  <si>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</si>
  <si>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</si>
  <si>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</si>
  <si>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</si>
  <si>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</si>
  <si>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</si>
  <si>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</si>
  <si>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</si>
  <si>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</si>
  <si>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</si>
  <si>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</si>
  <si>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</si>
  <si>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</si>
  <si>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</si>
  <si>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</si>
  <si>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</si>
  <si>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</si>
  <si>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</si>
  <si>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</si>
  <si>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</si>
  <si>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</si>
  <si>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</si>
  <si>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</si>
  <si>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</si>
  <si>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</si>
  <si>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</si>
  <si>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</si>
  <si>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</si>
  <si>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</si>
  <si>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</si>
  <si>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</si>
  <si>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</si>
  <si>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</si>
  <si>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</si>
  <si>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</si>
  <si>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</si>
  <si>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</si>
  <si>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</si>
  <si>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</si>
  <si>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</si>
  <si>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</si>
  <si>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</si>
  <si>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</si>
  <si>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</si>
  <si>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</si>
  <si>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</si>
  <si>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</si>
  <si>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</si>
  <si>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</si>
  <si>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</si>
  <si>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</si>
  <si>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</si>
  <si>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</si>
  <si>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</si>
  <si>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</si>
  <si>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</si>
  <si>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</si>
  <si>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</si>
  <si>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</si>
  <si>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</si>
  <si>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</si>
  <si>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</si>
  <si>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</si>
  <si>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</si>
  <si>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</si>
  <si>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</si>
  <si>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</si>
  <si>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</si>
  <si>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</si>
  <si>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</si>
  <si>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</si>
  <si>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</si>
  <si>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</si>
  <si>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</si>
  <si>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</si>
  <si>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</si>
  <si>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</si>
  <si>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</si>
  <si>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</si>
  <si>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</si>
  <si>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</si>
  <si>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</si>
  <si>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</si>
  <si>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</si>
  <si>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</si>
  <si>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</si>
  <si>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</si>
  <si>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</si>
  <si>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</si>
  <si>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</si>
  <si>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</si>
  <si>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</si>
  <si>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</si>
  <si>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</si>
  <si>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</si>
  <si>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</si>
  <si>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</si>
  <si>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</si>
  <si>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</si>
  <si>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</si>
  <si>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</si>
  <si>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</si>
  <si>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</si>
  <si>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</si>
  <si>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</si>
  <si>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</si>
  <si>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</si>
  <si>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</si>
  <si>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</si>
  <si>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</si>
  <si>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</si>
  <si>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</si>
  <si>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</si>
  <si>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</si>
  <si>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</si>
  <si>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</si>
  <si>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</si>
  <si>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</si>
  <si>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</si>
  <si>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</si>
  <si>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</si>
  <si>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</si>
  <si>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</si>
  <si>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</si>
  <si>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</si>
  <si>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</si>
  <si>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</si>
  <si>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</si>
  <si>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</si>
  <si>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</si>
  <si>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</si>
  <si>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</si>
  <si>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</si>
  <si>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</si>
  <si>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</si>
  <si>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</si>
  <si>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</si>
  <si>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</si>
  <si>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</si>
  <si>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</si>
  <si>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</si>
  <si>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</si>
  <si>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</si>
  <si>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</si>
  <si>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</si>
  <si>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</si>
  <si>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</si>
  <si>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</si>
  <si>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</si>
  <si>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</si>
  <si>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</si>
  <si>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</si>
  <si>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</si>
  <si>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</si>
  <si>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</si>
  <si>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</si>
  <si>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</si>
  <si>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</si>
  <si>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</si>
  <si>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</si>
  <si>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</si>
  <si>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</si>
  <si>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</si>
  <si>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</si>
  <si>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</si>
  <si>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</si>
  <si>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</si>
  <si>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</si>
  <si>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</si>
  <si>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</si>
  <si>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</si>
  <si>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</si>
  <si>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</si>
  <si>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</si>
  <si>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</si>
  <si>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</si>
  <si>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</si>
  <si>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</si>
  <si>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</si>
  <si>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</si>
  <si>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</si>
  <si>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</si>
  <si>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</si>
  <si>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</si>
  <si>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</si>
  <si>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</si>
  <si>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</si>
  <si>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</si>
  <si>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</si>
  <si>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</si>
  <si>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</si>
  <si>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</si>
  <si>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</si>
  <si>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</si>
  <si>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</si>
  <si>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</si>
  <si>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</si>
  <si>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</si>
  <si>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</si>
  <si>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</si>
  <si>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</si>
  <si>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</si>
  <si>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</si>
  <si>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</si>
  <si>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</si>
  <si>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</si>
  <si>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</si>
  <si>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</si>
  <si>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</si>
  <si>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</si>
  <si>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</si>
  <si>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</si>
  <si>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</si>
  <si>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</si>
  <si>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</si>
  <si>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</si>
  <si>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</si>
  <si>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</si>
  <si>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</si>
  <si>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</si>
  <si>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</si>
  <si>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</si>
  <si>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</si>
  <si>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</si>
  <si>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</si>
  <si>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</si>
  <si>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</si>
  <si>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</si>
  <si>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</si>
  <si>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</si>
  <si>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</si>
  <si>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</si>
  <si>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</si>
  <si>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</si>
  <si>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</si>
  <si>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</si>
  <si>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</si>
  <si>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</si>
  <si>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</si>
  <si>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</si>
  <si>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</si>
  <si>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</si>
  <si>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</si>
  <si>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</si>
  <si>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</si>
  <si>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</si>
  <si>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</si>
  <si>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</si>
  <si>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</si>
  <si>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</si>
  <si>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</si>
  <si>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</si>
  <si>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</si>
  <si>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</si>
  <si>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</si>
  <si>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</si>
  <si>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</si>
  <si>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</si>
  <si>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</si>
  <si>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</si>
  <si>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</si>
  <si>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</si>
  <si>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</si>
  <si>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</si>
  <si>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</si>
  <si>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</si>
  <si>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</si>
  <si>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</si>
  <si>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</si>
  <si>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</si>
  <si>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</si>
  <si>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</si>
  <si>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</si>
  <si>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</si>
  <si>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</si>
  <si>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</si>
  <si>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</si>
  <si>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</si>
  <si>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</si>
  <si>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</si>
  <si>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</si>
  <si>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</si>
  <si>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</si>
  <si>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</si>
  <si>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</si>
  <si>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</si>
  <si>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</si>
  <si>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</si>
  <si>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</si>
  <si>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</si>
  <si>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</si>
  <si>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</si>
  <si>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</si>
  <si>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</si>
  <si>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</si>
  <si>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</si>
  <si>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</si>
  <si>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</si>
  <si>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</si>
  <si>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</si>
  <si>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</si>
  <si>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</si>
  <si>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</si>
  <si>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</si>
  <si>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</si>
  <si>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</si>
  <si>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</si>
  <si>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</si>
  <si>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</si>
  <si>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</si>
  <si>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</si>
  <si>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</si>
  <si>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</si>
  <si>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</si>
  <si>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</si>
  <si>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</si>
  <si>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</si>
  <si>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</si>
  <si>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</si>
  <si>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</si>
  <si>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</si>
  <si>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</si>
  <si>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</si>
  <si>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</si>
  <si>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</si>
  <si>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</si>
  <si>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</si>
  <si>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</si>
  <si>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</si>
  <si>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</si>
  <si>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</si>
  <si>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</si>
  <si>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</si>
  <si>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</si>
  <si>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</si>
  <si>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</si>
  <si>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</si>
  <si>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</si>
  <si>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</si>
  <si>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</si>
  <si>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</si>
  <si>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</si>
  <si>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</si>
  <si>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</si>
  <si>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</si>
  <si>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</si>
  <si>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</si>
  <si>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</si>
  <si>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</si>
  <si>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</si>
  <si>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</si>
  <si>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</si>
  <si>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</si>
  <si>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</si>
  <si>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</si>
  <si>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</si>
  <si>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</si>
  <si>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</si>
  <si>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</si>
  <si>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</si>
  <si>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</si>
  <si>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</si>
  <si>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</si>
  <si>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</si>
  <si>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</si>
  <si>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</si>
  <si>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</si>
  <si>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</si>
  <si>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</si>
  <si>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</si>
  <si>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</si>
  <si>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</si>
  <si>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</si>
  <si>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</si>
  <si>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</si>
  <si>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</si>
  <si>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</si>
  <si>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</si>
  <si>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</si>
  <si>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</si>
  <si>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</si>
  <si>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</si>
  <si>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</si>
  <si>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</si>
  <si>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</si>
  <si>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</si>
  <si>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</si>
  <si>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</si>
  <si>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</si>
  <si>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</si>
  <si>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</si>
  <si>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</si>
  <si>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</si>
  <si>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</si>
  <si>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</si>
  <si>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</si>
  <si>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</si>
  <si>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</si>
  <si>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</si>
  <si>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</si>
  <si>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</si>
  <si>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</si>
  <si>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</si>
  <si>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</si>
  <si>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</si>
  <si>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</si>
  <si>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</si>
  <si>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</si>
  <si>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</si>
  <si>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</si>
  <si>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</si>
  <si>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</si>
  <si>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</si>
  <si>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</si>
  <si>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</si>
  <si>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</si>
  <si>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</si>
  <si>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</si>
  <si>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</si>
  <si>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</si>
  <si>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</si>
  <si>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</si>
  <si>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</si>
  <si>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</si>
  <si>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</si>
  <si>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</si>
  <si>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</si>
  <si>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</si>
  <si>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</si>
  <si>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</si>
  <si>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</si>
  <si>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</si>
  <si>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</si>
  <si>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</si>
  <si>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</si>
  <si>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</si>
  <si>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</si>
  <si>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</si>
  <si>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</si>
  <si>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</si>
  <si>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</si>
  <si>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</si>
  <si>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</si>
  <si>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</si>
  <si>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</si>
  <si>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</si>
  <si>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</si>
  <si>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</si>
  <si>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</si>
  <si>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</si>
  <si>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</si>
  <si>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</si>
  <si>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</si>
  <si>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</si>
  <si>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</si>
  <si>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</si>
  <si>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</si>
  <si>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</si>
  <si>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</si>
  <si>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</si>
  <si>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</si>
  <si>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</si>
  <si>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</si>
  <si>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</si>
  <si>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</si>
  <si>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</si>
  <si>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</si>
  <si>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</si>
  <si>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</si>
  <si>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</si>
  <si>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</si>
  <si>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</si>
  <si>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</si>
  <si>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</si>
  <si>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</si>
  <si>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</si>
  <si>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</si>
  <si>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</si>
  <si>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</si>
  <si>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</si>
  <si>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</si>
  <si>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</si>
  <si>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</si>
  <si>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</si>
  <si>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</si>
  <si>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</si>
  <si>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</si>
  <si>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</si>
  <si>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</si>
  <si>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</si>
  <si>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</si>
  <si>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</si>
  <si>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</si>
  <si>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</si>
  <si>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</si>
  <si>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</si>
  <si>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</si>
  <si>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</si>
  <si>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</si>
  <si>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</si>
  <si>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</si>
  <si>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</si>
  <si>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</si>
  <si>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</si>
  <si>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</si>
  <si>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</si>
  <si>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</si>
  <si>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</si>
  <si>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</si>
  <si>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</si>
  <si>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</si>
  <si>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</si>
  <si>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</si>
  <si>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</si>
  <si>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</si>
  <si>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</si>
  <si>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</si>
  <si>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</si>
  <si>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</si>
  <si>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</si>
  <si>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</si>
  <si>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</si>
  <si>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</si>
  <si>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</si>
  <si>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</si>
  <si>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</si>
  <si>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</si>
  <si>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</si>
  <si>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</si>
  <si>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</si>
  <si>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</si>
  <si>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</si>
  <si>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</si>
  <si>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</si>
  <si>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</si>
  <si>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</si>
  <si>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</si>
  <si>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</si>
  <si>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</si>
  <si>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</si>
  <si>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</si>
  <si>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</si>
  <si>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</si>
  <si>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</si>
  <si>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</si>
  <si>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</si>
  <si>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</si>
  <si>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</si>
  <si>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</si>
  <si>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</si>
  <si>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</si>
  <si>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</si>
  <si>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</si>
  <si>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</si>
  <si>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</si>
  <si>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</si>
  <si>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</si>
  <si>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</si>
  <si>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</si>
  <si>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</si>
  <si>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</si>
  <si>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</si>
  <si>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</si>
  <si>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</si>
  <si>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</si>
  <si>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</si>
  <si>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</si>
  <si>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</si>
  <si>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</si>
  <si>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</si>
  <si>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</si>
  <si>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</si>
  <si>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</si>
  <si>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</si>
  <si>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</si>
  <si>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</si>
  <si>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</si>
  <si>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</si>
  <si>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</si>
  <si>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</si>
  <si>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</si>
  <si>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</si>
  <si>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</si>
  <si>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</si>
  <si>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</si>
  <si>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</si>
  <si>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</si>
  <si>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</si>
  <si>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</si>
  <si>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</si>
  <si>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</si>
  <si>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</si>
  <si>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</si>
  <si>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</si>
  <si>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</si>
  <si>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</si>
  <si>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</si>
  <si>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</si>
  <si>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</si>
  <si>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</si>
  <si>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</si>
  <si>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</si>
  <si>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</si>
  <si>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</si>
  <si>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</si>
  <si>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</si>
  <si>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</si>
  <si>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</si>
  <si>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</si>
  <si>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</si>
  <si>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</si>
  <si>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</si>
  <si>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</si>
  <si>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</si>
  <si>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</si>
  <si>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</si>
  <si>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</si>
  <si>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</si>
  <si>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</si>
  <si>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</si>
  <si>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</si>
  <si>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</si>
  <si>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</si>
  <si>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</si>
  <si>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</si>
  <si>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</si>
  <si>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</si>
  <si>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</si>
  <si>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</si>
  <si>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</si>
  <si>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</si>
  <si>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</si>
  <si>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</si>
  <si>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</si>
  <si>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</si>
  <si>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</si>
  <si>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</si>
  <si>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</si>
  <si>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</si>
  <si>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</si>
  <si>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</si>
  <si>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</si>
  <si>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</si>
  <si>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</si>
  <si>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</si>
  <si>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</si>
  <si>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</si>
  <si>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</si>
  <si>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</si>
  <si>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</si>
  <si>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</si>
  <si>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</si>
  <si>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</si>
  <si>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</si>
  <si>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</si>
  <si>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</si>
  <si>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</si>
  <si>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</si>
  <si>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</si>
  <si>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</si>
  <si>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</si>
  <si>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</si>
  <si>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</si>
  <si>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</si>
  <si>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</si>
  <si>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</si>
  <si>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</si>
  <si>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</si>
  <si>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</si>
  <si>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</si>
  <si>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</si>
  <si>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</si>
  <si>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</si>
  <si>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</si>
  <si>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</si>
  <si>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</si>
  <si>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</si>
  <si>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</si>
  <si>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</si>
  <si>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</si>
  <si>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</si>
  <si>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</si>
  <si>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</si>
  <si>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</si>
  <si>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</si>
  <si>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</si>
  <si>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</si>
  <si>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</si>
  <si>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</si>
  <si>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</si>
  <si>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</si>
  <si>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</si>
  <si>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</si>
  <si>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</si>
  <si>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</si>
  <si>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</si>
  <si>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</si>
  <si>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</si>
  <si>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</si>
  <si>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</si>
  <si>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</si>
  <si>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</si>
  <si>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</si>
  <si>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</si>
  <si>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</si>
  <si>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</si>
  <si>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</si>
  <si>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</si>
  <si>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</si>
  <si>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</si>
  <si>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</si>
  <si>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</si>
  <si>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</si>
  <si>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</si>
  <si>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</si>
  <si>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</si>
  <si>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</si>
  <si>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</si>
  <si>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</si>
  <si>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</si>
  <si>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</si>
  <si>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</si>
  <si>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</si>
  <si>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</si>
  <si>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</si>
  <si>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</si>
  <si>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</si>
  <si>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</si>
  <si>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</si>
  <si>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</si>
  <si>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</si>
  <si>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</si>
  <si>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</si>
  <si>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</si>
  <si>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</si>
  <si>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</si>
  <si>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</si>
  <si>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</si>
  <si>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</si>
  <si>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</si>
  <si>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</si>
  <si>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</si>
  <si>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</si>
  <si>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</si>
  <si>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</si>
  <si>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</si>
  <si>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</si>
  <si>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</si>
  <si>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</si>
  <si>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</si>
  <si>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</si>
  <si>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</si>
  <si>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</si>
  <si>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</si>
  <si>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</si>
  <si>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</si>
  <si>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</si>
  <si>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</si>
  <si>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</si>
  <si>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</si>
  <si>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</si>
  <si>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</si>
  <si>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</si>
  <si>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</si>
  <si>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</si>
  <si>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</si>
  <si>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</si>
  <si>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</si>
  <si>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</si>
  <si>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</si>
  <si>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</si>
  <si>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</si>
  <si>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</si>
  <si>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</si>
  <si>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</si>
  <si>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</si>
  <si>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</si>
  <si>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</si>
  <si>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</si>
  <si>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</si>
  <si>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</si>
  <si>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</si>
  <si>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</si>
  <si>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</si>
  <si>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</si>
  <si>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</si>
  <si>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</si>
  <si>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</si>
  <si>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</si>
  <si>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</si>
  <si>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</si>
  <si>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</si>
  <si>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</si>
  <si>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</si>
  <si>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</si>
  <si>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</si>
  <si>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</si>
  <si>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</si>
  <si>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</si>
  <si>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</si>
  <si>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</si>
  <si>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</si>
  <si>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</si>
  <si>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</si>
  <si>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</si>
  <si>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</si>
  <si>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</si>
  <si>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</si>
  <si>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</si>
  <si>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</si>
  <si>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</si>
  <si>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</si>
  <si>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</si>
  <si>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</si>
  <si>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</si>
  <si>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</si>
  <si>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</si>
  <si>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</si>
  <si>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</si>
  <si>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</si>
  <si>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</si>
  <si>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</si>
  <si>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</si>
  <si>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</si>
  <si>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</si>
  <si>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</si>
  <si>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</si>
  <si>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</si>
  <si>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</si>
  <si>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</si>
  <si>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</si>
  <si>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</si>
  <si>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</si>
  <si>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</si>
  <si>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</si>
  <si>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</si>
  <si>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</si>
  <si>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</si>
  <si>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</si>
  <si>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</si>
  <si>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</si>
  <si>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</si>
  <si>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</si>
  <si>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</si>
  <si>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</si>
  <si>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</si>
  <si>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</si>
  <si>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</si>
  <si>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</si>
  <si>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</si>
  <si>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</si>
  <si>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</si>
  <si>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</si>
  <si>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</si>
  <si>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</si>
  <si>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</si>
  <si>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</si>
  <si>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</si>
  <si>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</si>
  <si>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</si>
  <si>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</si>
  <si>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</si>
  <si>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</si>
  <si>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</si>
  <si>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</si>
  <si>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</si>
  <si>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</si>
  <si>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</si>
  <si>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</si>
  <si>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</si>
  <si>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</si>
  <si>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</si>
  <si>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</si>
  <si>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</si>
  <si>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</si>
  <si>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</si>
  <si>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</si>
  <si>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</si>
  <si>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</si>
  <si>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</si>
  <si>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</si>
  <si>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</si>
  <si>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</si>
  <si>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</si>
  <si>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</si>
  <si>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</si>
  <si>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</si>
  <si>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</si>
  <si>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</si>
  <si>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</si>
  <si>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</si>
  <si>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</si>
  <si>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</si>
  <si>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</si>
  <si>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</si>
  <si>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</si>
  <si>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</si>
  <si>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</si>
  <si>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</si>
  <si>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</si>
  <si>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</si>
  <si>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</si>
  <si>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</si>
  <si>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</si>
  <si>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</si>
  <si>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</si>
  <si>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</si>
  <si>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</si>
  <si>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</si>
  <si>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</si>
  <si>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</si>
  <si>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</si>
  <si>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</si>
  <si>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</si>
  <si>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</si>
  <si>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</si>
  <si>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</si>
  <si>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</si>
  <si>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</si>
  <si>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</si>
  <si>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</si>
  <si>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</si>
  <si>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</si>
  <si>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</si>
  <si>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</si>
  <si>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</si>
  <si>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</si>
  <si>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</si>
  <si>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</si>
  <si>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</si>
  <si>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</si>
  <si>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</si>
  <si>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</si>
  <si>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</si>
  <si>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</si>
  <si>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</si>
  <si>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</si>
  <si>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</si>
  <si>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</si>
  <si>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</si>
  <si>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</si>
  <si>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</si>
  <si>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</si>
  <si>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</si>
  <si>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</si>
  <si>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</si>
  <si>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</si>
  <si>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</si>
  <si>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</si>
  <si>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</si>
  <si>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</si>
  <si>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</si>
  <si>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</si>
  <si>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</si>
  <si>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</si>
  <si>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</si>
  <si>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</si>
  <si>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</si>
  <si>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</si>
  <si>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</si>
  <si>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</si>
  <si>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</si>
  <si>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</si>
  <si>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</si>
  <si>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</si>
  <si>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</si>
  <si>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</si>
  <si>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</si>
  <si>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</si>
  <si>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</si>
  <si>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</si>
  <si>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</si>
  <si>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</si>
  <si>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</si>
  <si>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</si>
  <si>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</si>
  <si>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</si>
  <si>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</si>
  <si>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</si>
  <si>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</si>
  <si>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</si>
  <si>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</si>
  <si>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</si>
  <si>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</si>
  <si>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</si>
  <si>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</si>
  <si>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</si>
  <si>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</si>
  <si>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</si>
  <si>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</si>
  <si>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</si>
  <si>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</si>
  <si>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</si>
  <si>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</si>
  <si>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</si>
  <si>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</si>
  <si>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</si>
  <si>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</si>
  <si>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</si>
  <si>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</si>
  <si>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</si>
  <si>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</si>
  <si>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</si>
  <si>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</si>
  <si>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</si>
  <si>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</si>
  <si>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</si>
  <si>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</si>
  <si>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</si>
  <si>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</si>
  <si>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</si>
  <si>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</si>
  <si>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</si>
  <si>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</si>
  <si>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</si>
  <si>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</si>
  <si>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</si>
  <si>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</si>
  <si>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</si>
  <si>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</si>
  <si>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</si>
  <si>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</si>
  <si>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</si>
  <si>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</si>
  <si>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</si>
  <si>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</si>
  <si>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</si>
  <si>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</si>
  <si>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</si>
  <si>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</si>
  <si>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</si>
  <si>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</si>
  <si>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</si>
  <si>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</si>
  <si>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</si>
  <si>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</si>
  <si>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</si>
  <si>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</si>
  <si>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</si>
  <si>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</si>
  <si>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</si>
  <si>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</si>
  <si>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</si>
  <si>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</si>
  <si>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</si>
  <si>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</si>
  <si>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</si>
  <si>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</si>
  <si>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</si>
  <si>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</si>
  <si>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</si>
  <si>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</si>
  <si>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</si>
  <si>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</si>
  <si>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</si>
  <si>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</si>
  <si>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</si>
  <si>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</si>
  <si>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</si>
  <si>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</si>
  <si>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</si>
  <si>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</si>
  <si>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</si>
  <si>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</si>
  <si>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</si>
  <si>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</si>
  <si>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</si>
  <si>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</si>
  <si>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</si>
  <si>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</si>
  <si>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</si>
  <si>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</si>
  <si>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</si>
  <si>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</si>
  <si>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</si>
  <si>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</si>
  <si>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</si>
  <si>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</si>
  <si>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</si>
  <si>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</si>
  <si>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</si>
  <si>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</si>
  <si>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</si>
  <si>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</si>
  <si>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</si>
  <si>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</si>
  <si>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</si>
  <si>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</si>
  <si>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</si>
  <si>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</si>
  <si>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</si>
  <si>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</si>
  <si>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</si>
  <si>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</si>
  <si>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</si>
  <si>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</si>
  <si>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</si>
  <si>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</si>
  <si>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</si>
  <si>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</si>
  <si>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</si>
  <si>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</si>
  <si>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</si>
  <si>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</si>
  <si>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</si>
  <si>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</si>
  <si>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</si>
  <si>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</si>
  <si>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</si>
  <si>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</si>
  <si>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</si>
  <si>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</si>
  <si>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</si>
  <si>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</si>
  <si>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</si>
  <si>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</si>
  <si>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</si>
  <si>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</si>
  <si>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</si>
  <si>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</si>
  <si>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</si>
  <si>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</si>
  <si>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</si>
  <si>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</si>
  <si>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</si>
  <si>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</si>
  <si>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</si>
  <si>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</si>
  <si>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</si>
  <si>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</si>
  <si>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</si>
  <si>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</si>
  <si>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</si>
  <si>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</si>
  <si>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</si>
  <si>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</si>
  <si>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</si>
  <si>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</si>
  <si>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</si>
  <si>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</si>
  <si>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</si>
  <si>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</si>
  <si>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</si>
  <si>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</si>
  <si>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</si>
  <si>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</si>
  <si>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</si>
  <si>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</si>
  <si>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</si>
  <si>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</si>
  <si>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</si>
  <si>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</si>
  <si>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</si>
  <si>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</si>
  <si>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</si>
  <si>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</si>
  <si>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</si>
  <si>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</si>
  <si>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</si>
  <si>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</si>
  <si>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</si>
  <si>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</si>
  <si>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</si>
  <si>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</si>
  <si>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</si>
  <si>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</si>
  <si>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</si>
  <si>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</si>
  <si>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</si>
  <si>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</si>
  <si>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</si>
  <si>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</si>
  <si>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</si>
  <si>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</si>
  <si>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</si>
  <si>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</si>
  <si>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</si>
  <si>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</si>
  <si>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</si>
  <si>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</si>
  <si>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</si>
  <si>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</si>
  <si>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</si>
  <si>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</si>
  <si>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</si>
  <si>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</si>
  <si>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</si>
  <si>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</si>
  <si>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</si>
  <si>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</si>
  <si>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</si>
  <si>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</si>
  <si>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</si>
  <si>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</si>
  <si>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</si>
  <si>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</si>
  <si>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</si>
  <si>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</si>
  <si>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</si>
  <si>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</si>
  <si>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</si>
  <si>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</si>
  <si>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</si>
  <si>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</si>
  <si>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</si>
  <si>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</si>
  <si>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</si>
  <si>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</si>
  <si>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</si>
  <si>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</si>
  <si>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</si>
  <si>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</si>
  <si>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</si>
  <si>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</si>
  <si>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</si>
  <si>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</si>
  <si>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</si>
  <si>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</si>
  <si>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</si>
  <si>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</si>
  <si>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</si>
  <si>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</si>
  <si>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</si>
  <si>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</si>
  <si>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</si>
  <si>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</si>
  <si>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</si>
  <si>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</si>
  <si>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</si>
  <si>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</si>
  <si>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</si>
  <si>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</si>
  <si>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</si>
  <si>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</si>
  <si>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</si>
  <si>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</si>
  <si>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</si>
  <si>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</si>
  <si>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</si>
  <si>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</si>
  <si>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</si>
  <si>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</si>
  <si>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</si>
  <si>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</si>
  <si>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</si>
  <si>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</si>
  <si>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</si>
  <si>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</si>
  <si>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</si>
  <si>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</si>
  <si>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</si>
  <si>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</si>
  <si>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</si>
  <si>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</si>
  <si>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</si>
  <si>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</si>
  <si>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</si>
  <si>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</si>
  <si>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</si>
  <si>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</si>
  <si>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</si>
  <si>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</si>
  <si>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</si>
  <si>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</si>
  <si>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</si>
  <si>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</si>
  <si>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</si>
  <si>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</si>
  <si>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</si>
  <si>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</si>
  <si>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</si>
  <si>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</si>
  <si>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</si>
  <si>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</si>
  <si>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</si>
  <si>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</si>
  <si>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</si>
  <si>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</si>
  <si>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</si>
  <si>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</si>
  <si>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</si>
  <si>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</si>
  <si>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</si>
  <si>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</si>
  <si>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</si>
  <si>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</si>
  <si>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</si>
  <si>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</si>
  <si>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</si>
  <si>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</si>
  <si>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</si>
  <si>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</si>
  <si>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</si>
  <si>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</si>
  <si>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</si>
  <si>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</si>
  <si>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</si>
  <si>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</si>
  <si>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</si>
  <si>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</si>
  <si>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</si>
  <si>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</si>
  <si>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</si>
  <si>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</si>
  <si>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</si>
  <si>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</si>
  <si>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</si>
  <si>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</si>
  <si>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</si>
  <si>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</si>
  <si>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</si>
  <si>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</si>
  <si>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</si>
  <si>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</si>
  <si>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</si>
  <si>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</si>
  <si>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</si>
  <si>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</si>
  <si>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</si>
  <si>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</si>
  <si>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</si>
  <si>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</si>
  <si>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</si>
  <si>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</si>
  <si>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</si>
  <si>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</si>
  <si>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</si>
  <si>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</si>
  <si>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</si>
  <si>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</si>
  <si>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</si>
  <si>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</si>
  <si>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</si>
  <si>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</si>
  <si>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</si>
  <si>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</si>
  <si>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</si>
  <si>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</si>
  <si>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</si>
  <si>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</si>
  <si>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</si>
  <si>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</si>
  <si>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</si>
  <si>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</si>
  <si>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</si>
  <si>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</si>
  <si>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</si>
  <si>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</si>
  <si>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</si>
  <si>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</si>
  <si>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</si>
  <si>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</si>
  <si>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</si>
  <si>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</si>
  <si>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</si>
  <si>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</si>
  <si>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</si>
  <si>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</si>
  <si>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</si>
  <si>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</si>
  <si>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</si>
  <si>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</si>
  <si>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</si>
  <si>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</si>
  <si>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</si>
  <si>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</si>
  <si>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</si>
  <si>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</si>
  <si>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</si>
  <si>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</si>
  <si>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</si>
  <si>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</si>
  <si>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</si>
  <si>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</si>
  <si>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</si>
  <si>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</si>
  <si>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</si>
  <si>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</si>
  <si>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</si>
  <si>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</si>
  <si>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</si>
  <si>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</si>
  <si>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</si>
  <si>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</si>
  <si>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</si>
  <si>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</si>
  <si>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</si>
  <si>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</si>
  <si>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</si>
  <si>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</si>
  <si>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</si>
  <si>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</si>
  <si>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</si>
  <si>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</si>
  <si>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</si>
  <si>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</si>
  <si>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</si>
  <si>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</si>
  <si>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</si>
  <si>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</si>
  <si>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</si>
  <si>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</si>
  <si>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</si>
  <si>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</si>
  <si>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</si>
  <si>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</si>
  <si>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</si>
  <si>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</si>
  <si>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</si>
  <si>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</si>
  <si>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</si>
  <si>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</si>
  <si>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</si>
  <si>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</si>
  <si>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</si>
  <si>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</si>
  <si>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</si>
  <si>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</si>
  <si>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</si>
  <si>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</si>
  <si>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</si>
  <si>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</si>
  <si>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</si>
  <si>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</si>
  <si>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</si>
  <si>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</si>
  <si>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</si>
  <si>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</si>
  <si>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</si>
  <si>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</si>
  <si>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</si>
  <si>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</si>
  <si>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</si>
  <si>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</si>
  <si>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</si>
  <si>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</si>
  <si>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</si>
  <si>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</si>
  <si>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</si>
  <si>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</si>
  <si>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</si>
  <si>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</si>
  <si>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</si>
  <si>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</si>
  <si>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</si>
  <si>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</si>
  <si>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</si>
  <si>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</si>
  <si>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</si>
  <si>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</si>
  <si>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</si>
  <si>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</si>
  <si>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</si>
  <si>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</si>
  <si>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</si>
  <si>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</si>
  <si>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</si>
  <si>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</si>
  <si>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</si>
  <si>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</si>
  <si>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</si>
  <si>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</si>
  <si>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</si>
  <si>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</si>
  <si>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</si>
  <si>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</si>
  <si>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</si>
  <si>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</si>
  <si>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</si>
  <si>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</si>
  <si>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</si>
  <si>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</si>
  <si>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</si>
  <si>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</si>
  <si>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</si>
  <si>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</si>
  <si>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</si>
  <si>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</si>
  <si>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</si>
  <si>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</si>
  <si>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</si>
  <si>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</si>
  <si>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</si>
  <si>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</si>
  <si>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</si>
  <si>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</si>
  <si>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</si>
  <si>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</si>
  <si>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</si>
  <si>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</si>
  <si>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</si>
  <si>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</si>
  <si>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</si>
  <si>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</si>
  <si>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</si>
  <si>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</si>
  <si>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</si>
  <si>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</si>
  <si>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</si>
  <si>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</si>
  <si>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</si>
  <si>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</si>
  <si>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</si>
  <si>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</si>
  <si>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</si>
  <si>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</si>
  <si>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</si>
  <si>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</si>
  <si>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</si>
  <si>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</si>
  <si>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</si>
  <si>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</si>
  <si>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</si>
  <si>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</si>
  <si>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</si>
  <si>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</si>
  <si>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</si>
  <si>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</si>
  <si>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</si>
  <si>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</si>
  <si>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</si>
  <si>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</si>
  <si>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</si>
  <si>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</si>
  <si>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</si>
  <si>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</si>
  <si>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</si>
  <si>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</si>
  <si>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</si>
  <si>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</si>
  <si>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</si>
  <si>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</si>
  <si>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</si>
  <si>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</si>
  <si>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</si>
  <si>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</si>
  <si>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</si>
  <si>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</si>
  <si>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</si>
  <si>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</si>
  <si>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</si>
  <si>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</si>
  <si>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</si>
  <si>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</si>
  <si>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</si>
  <si>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</si>
  <si>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</si>
  <si>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</si>
  <si>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</si>
  <si>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</si>
  <si>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</si>
  <si>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</si>
  <si>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</si>
  <si>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</si>
  <si>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</si>
  <si>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</si>
  <si>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</si>
  <si>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</si>
  <si>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</si>
  <si>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</si>
  <si>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</si>
  <si>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</si>
  <si>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</si>
  <si>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</si>
  <si>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</si>
  <si>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</si>
  <si>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</si>
  <si>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</si>
  <si>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</si>
  <si>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</si>
  <si>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</si>
  <si>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</si>
  <si>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</si>
  <si>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</si>
  <si>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</si>
  <si>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</si>
  <si>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</si>
  <si>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</si>
  <si>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</si>
  <si>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</si>
  <si>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</si>
  <si>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</si>
  <si>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</si>
  <si>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</si>
  <si>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</si>
  <si>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</si>
  <si>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</si>
  <si>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</si>
  <si>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</si>
  <si>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</si>
  <si>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</si>
  <si>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</si>
  <si>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</si>
  <si>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</si>
  <si>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</si>
  <si>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</si>
  <si>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</si>
  <si>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</si>
  <si>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</si>
  <si>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</si>
  <si>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</si>
  <si>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</si>
  <si>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</si>
  <si>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</si>
  <si>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</si>
  <si>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</si>
  <si>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</si>
  <si>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</si>
  <si>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</si>
  <si>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</si>
  <si>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</si>
  <si>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</si>
  <si>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</si>
  <si>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</si>
  <si>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</si>
  <si>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</si>
  <si>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</si>
  <si>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</si>
  <si>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</si>
  <si>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</si>
  <si>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</si>
  <si>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</si>
  <si>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</si>
  <si>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</si>
  <si>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</si>
  <si>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</si>
  <si>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</si>
  <si>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</si>
  <si>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</si>
  <si>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</si>
  <si>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</si>
  <si>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</si>
  <si>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</si>
  <si>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</si>
  <si>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</si>
  <si>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</si>
  <si>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</si>
  <si>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</si>
  <si>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</si>
  <si>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</si>
  <si>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</si>
  <si>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</si>
  <si>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</si>
  <si>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</si>
  <si>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</si>
  <si>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</si>
  <si>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</si>
  <si>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</si>
  <si>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</si>
  <si>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</si>
  <si>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</si>
  <si>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</si>
  <si>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</si>
  <si>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</si>
  <si>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</si>
  <si>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</si>
  <si>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</si>
  <si>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</si>
  <si>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</si>
  <si>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</si>
  <si>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</si>
  <si>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</si>
  <si>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</si>
  <si>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</si>
  <si>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</si>
  <si>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</si>
  <si>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</si>
  <si>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</si>
  <si>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</si>
  <si>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</si>
  <si>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</si>
  <si>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</si>
  <si>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</si>
  <si>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</si>
  <si>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</si>
  <si>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</si>
  <si>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</si>
  <si>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</si>
  <si>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</si>
  <si>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</si>
  <si>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</si>
  <si>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</si>
  <si>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</si>
  <si>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</si>
  <si>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</si>
  <si>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</si>
  <si>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</si>
  <si>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</si>
  <si>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</si>
  <si>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</si>
  <si>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</si>
  <si>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</si>
  <si>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</si>
  <si>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</si>
  <si>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</si>
  <si>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</si>
  <si>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</si>
  <si>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</si>
  <si>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</si>
  <si>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</si>
  <si>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</si>
  <si>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</si>
  <si>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</si>
  <si>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</si>
  <si>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</si>
  <si>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</si>
  <si>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</si>
  <si>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</si>
  <si>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</si>
  <si>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</si>
  <si>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</si>
  <si>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</si>
  <si>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</si>
  <si>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</si>
  <si>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</si>
  <si>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</si>
  <si>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</si>
  <si>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</si>
  <si>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</si>
  <si>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</si>
  <si>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</si>
  <si>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</si>
  <si>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</si>
  <si>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</si>
  <si>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</si>
  <si>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</si>
  <si>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</si>
  <si>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</si>
  <si>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</si>
  <si>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</si>
  <si>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</si>
  <si>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</si>
  <si>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</si>
  <si>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</si>
  <si>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</si>
  <si>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</si>
  <si>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</si>
  <si>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</si>
  <si>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</si>
  <si>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</si>
  <si>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</si>
  <si>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</si>
  <si>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</si>
  <si>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</si>
  <si>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</si>
  <si>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</si>
  <si>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</si>
  <si>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</si>
  <si>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</si>
  <si>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</si>
  <si>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</si>
  <si>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</si>
  <si>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</si>
  <si>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</si>
  <si>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</si>
  <si>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</si>
  <si>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</si>
  <si>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</si>
  <si>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</si>
  <si>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</si>
  <si>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</si>
  <si>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</si>
  <si>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</si>
  <si>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</si>
  <si>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</si>
  <si>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</si>
  <si>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</si>
  <si>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</si>
  <si>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</si>
  <si>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</si>
  <si>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</si>
  <si>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</si>
  <si>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</si>
  <si>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</si>
  <si>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</si>
  <si>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</si>
  <si>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</si>
  <si>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</si>
  <si>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</si>
  <si>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</si>
  <si>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</si>
  <si>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</si>
  <si>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</si>
  <si>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</si>
  <si>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</si>
  <si>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</si>
  <si>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</si>
  <si>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</si>
  <si>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</si>
  <si>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</si>
  <si>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</si>
  <si>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</si>
  <si>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</si>
  <si>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</si>
  <si>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</si>
  <si>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</si>
  <si>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</si>
  <si>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</si>
  <si>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</si>
  <si>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</si>
  <si>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</si>
  <si>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</si>
  <si>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</si>
  <si>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</si>
  <si>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</si>
  <si>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</si>
  <si>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</si>
  <si>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</si>
  <si>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</si>
  <si>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</si>
  <si>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</si>
  <si>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</si>
  <si>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</si>
  <si>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</si>
  <si>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</si>
  <si>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</si>
  <si>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</si>
  <si>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</si>
  <si>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</si>
  <si>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</si>
  <si>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</si>
  <si>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</si>
  <si>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</si>
  <si>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</si>
  <si>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</si>
  <si>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</si>
  <si>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</si>
  <si>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</si>
  <si>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</si>
  <si>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</si>
  <si>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</si>
  <si>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</si>
  <si>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</si>
  <si>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</si>
  <si>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</si>
  <si>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</si>
  <si>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</si>
  <si>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</si>
  <si>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</si>
  <si>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</si>
  <si>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</si>
  <si>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</si>
  <si>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</si>
  <si>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</si>
  <si>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</si>
  <si>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</si>
  <si>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</si>
  <si>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</si>
  <si>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</si>
  <si>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</si>
  <si>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</si>
  <si>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</si>
  <si>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</si>
  <si>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</si>
  <si>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</si>
  <si>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</si>
  <si>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</si>
  <si>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</si>
  <si>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</si>
  <si>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</si>
  <si>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</si>
  <si>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</si>
  <si>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</si>
  <si>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</si>
  <si>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</si>
  <si>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</si>
  <si>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</si>
  <si>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</si>
  <si>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</si>
  <si>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</si>
  <si>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</si>
  <si>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</si>
  <si>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</si>
  <si>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</si>
  <si>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</si>
  <si>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</si>
  <si>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</si>
  <si>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</si>
  <si>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</si>
  <si>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</si>
  <si>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</si>
  <si>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</si>
  <si>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</si>
  <si>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</si>
  <si>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</si>
  <si>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</si>
  <si>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</si>
  <si>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</si>
  <si>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</si>
  <si>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</si>
  <si>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</si>
  <si>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</si>
  <si>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</si>
  <si>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</si>
  <si>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</si>
  <si>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</si>
  <si>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</si>
  <si>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</si>
  <si>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</si>
  <si>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</si>
  <si>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</si>
  <si>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</si>
  <si>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</si>
  <si>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</si>
  <si>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</si>
  <si>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</si>
  <si>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</si>
  <si>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</si>
  <si>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</si>
  <si>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</si>
  <si>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</si>
  <si>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</si>
  <si>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</si>
  <si>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</si>
  <si>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</si>
  <si>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</si>
  <si>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</si>
  <si>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</si>
  <si>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</si>
  <si>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</si>
  <si>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</si>
  <si>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</si>
  <si>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</si>
  <si>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</si>
  <si>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</si>
  <si>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</si>
  <si>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</si>
  <si>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</si>
  <si>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</si>
  <si>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</si>
  <si>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</si>
  <si>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</si>
  <si>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</si>
  <si>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</si>
  <si>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</si>
  <si>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</si>
  <si>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</si>
  <si>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</si>
  <si>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</si>
  <si>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</si>
  <si>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</si>
  <si>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</si>
  <si>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</si>
  <si>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</si>
  <si>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</si>
  <si>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</si>
  <si>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</si>
  <si>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</si>
  <si>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</si>
  <si>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</si>
  <si>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</si>
  <si>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</si>
  <si>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</si>
  <si>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</si>
  <si>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</si>
  <si>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</si>
  <si>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</si>
  <si>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</si>
  <si>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</si>
  <si>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</si>
  <si>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</si>
  <si>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</si>
  <si>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</si>
  <si>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</si>
  <si>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</si>
  <si>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</si>
  <si>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</si>
  <si>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</si>
  <si>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</si>
  <si>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</si>
  <si>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</si>
  <si>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</si>
  <si>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</si>
  <si>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</si>
  <si>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</si>
  <si>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</si>
  <si>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</si>
  <si>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</si>
  <si>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</si>
  <si>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</si>
  <si>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</si>
  <si>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</si>
  <si>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</si>
  <si>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</si>
  <si>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</si>
  <si>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</si>
  <si>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</si>
  <si>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</si>
  <si>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</si>
  <si>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</si>
  <si>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</si>
  <si>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</si>
  <si>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</si>
  <si>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</si>
  <si>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</si>
  <si>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</si>
  <si>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</si>
  <si>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</si>
  <si>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</si>
  <si>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</si>
  <si>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</si>
  <si>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</si>
  <si>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</si>
  <si>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</si>
  <si>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</si>
  <si>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</si>
  <si>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</si>
  <si>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</si>
  <si>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</si>
  <si>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</si>
  <si>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</si>
  <si>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</si>
  <si>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</si>
  <si>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</si>
  <si>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</si>
  <si>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</si>
  <si>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</si>
  <si>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</si>
  <si>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</si>
  <si>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</si>
  <si>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</si>
  <si>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</si>
  <si>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</si>
  <si>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</si>
  <si>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</si>
  <si>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</si>
  <si>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</si>
  <si>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</si>
  <si>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</si>
  <si>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</si>
  <si>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</si>
  <si>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</si>
  <si>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</si>
  <si>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</si>
  <si>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</si>
  <si>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</si>
  <si>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</si>
  <si>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</si>
  <si>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</si>
  <si>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</si>
  <si>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</si>
  <si>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</si>
  <si>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</si>
  <si>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</si>
  <si>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</si>
  <si>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</si>
  <si>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</si>
  <si>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</si>
  <si>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</si>
  <si>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</si>
  <si>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</si>
  <si>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</si>
  <si>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</si>
  <si>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</si>
  <si>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</si>
  <si>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</si>
  <si>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</si>
  <si>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</si>
  <si>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</si>
  <si>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</si>
  <si>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</si>
  <si>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</si>
  <si>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</si>
  <si>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</si>
  <si>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</si>
  <si>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</si>
  <si>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</si>
  <si>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</si>
  <si>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</si>
  <si>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</si>
  <si>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</si>
  <si>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</si>
  <si>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</si>
  <si>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</si>
  <si>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</si>
  <si>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</si>
  <si>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</si>
  <si>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</si>
  <si>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</si>
  <si>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</si>
  <si>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</si>
  <si>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</si>
  <si>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</si>
  <si>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</si>
  <si>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</si>
  <si>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</si>
  <si>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</si>
  <si>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</si>
  <si>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</si>
  <si>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</si>
  <si>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</si>
  <si>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</si>
  <si>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</si>
  <si>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</si>
  <si>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</si>
  <si>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</si>
  <si>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</si>
  <si>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</si>
  <si>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</si>
  <si>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</si>
  <si>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</si>
  <si>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</si>
  <si>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</si>
  <si>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</si>
  <si>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</si>
  <si>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</si>
  <si>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</si>
  <si>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</si>
  <si>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</si>
  <si>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</si>
  <si>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</si>
  <si>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</si>
  <si>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</si>
  <si>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</si>
  <si>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</si>
  <si>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</si>
  <si>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</si>
  <si>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</si>
  <si>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</si>
  <si>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</si>
  <si>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</si>
  <si>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</si>
  <si>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</si>
  <si>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</si>
  <si>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</si>
  <si>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</si>
  <si>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</si>
  <si>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</si>
  <si>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</si>
  <si>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</si>
  <si>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</si>
  <si>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</si>
  <si>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</si>
  <si>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</si>
  <si>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</si>
  <si>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</si>
  <si>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</si>
  <si>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</si>
  <si>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</si>
  <si>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</si>
  <si>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</si>
  <si>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</si>
  <si>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</si>
  <si>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</si>
  <si>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</si>
  <si>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</si>
  <si>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</si>
  <si>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</si>
  <si>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</si>
  <si>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</si>
  <si>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</si>
  <si>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</si>
  <si>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</si>
  <si>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</si>
  <si>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</si>
  <si>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</si>
  <si>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</si>
  <si>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</si>
  <si>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</si>
  <si>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</si>
  <si>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</si>
  <si>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</si>
  <si>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</si>
  <si>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</si>
  <si>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</si>
  <si>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</si>
  <si>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</si>
  <si>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</si>
  <si>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</si>
  <si>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</si>
  <si>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</si>
  <si>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</si>
  <si>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</si>
  <si>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</si>
  <si>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</si>
  <si>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</si>
  <si>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</si>
  <si>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</si>
  <si>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</si>
  <si>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</si>
  <si>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</si>
  <si>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</si>
  <si>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</si>
  <si>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</si>
  <si>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</si>
  <si>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</si>
  <si>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</si>
  <si>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</si>
  <si>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</si>
  <si>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</si>
  <si>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</si>
  <si>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</si>
  <si>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</si>
  <si>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</si>
  <si>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</si>
  <si>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</si>
  <si>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</si>
  <si>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</si>
  <si>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</si>
  <si>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</si>
  <si>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</si>
  <si>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</si>
  <si>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</si>
  <si>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</si>
  <si>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</si>
  <si>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</si>
  <si>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</si>
  <si>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</si>
  <si>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</si>
  <si>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</si>
  <si>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</si>
  <si>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</si>
  <si>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</si>
  <si>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</si>
  <si>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</si>
  <si>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</si>
  <si>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</si>
  <si>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</si>
  <si>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</si>
  <si>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</si>
  <si>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</si>
  <si>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</si>
  <si>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</si>
  <si>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</si>
  <si>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</si>
  <si>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</si>
  <si>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</si>
  <si>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</si>
  <si>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</si>
  <si>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</si>
  <si>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</si>
  <si>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</si>
  <si>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</si>
  <si>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</si>
  <si>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</si>
  <si>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</si>
  <si>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</si>
  <si>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</si>
  <si>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</si>
  <si>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</si>
  <si>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</si>
  <si>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</si>
  <si>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</si>
  <si>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</si>
  <si>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</si>
  <si>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</si>
  <si>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</si>
  <si>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</si>
  <si>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</si>
  <si>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</si>
  <si>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</si>
  <si>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</si>
  <si>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</si>
  <si>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</si>
  <si>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</si>
  <si>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</si>
  <si>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</si>
  <si>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</si>
  <si>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</si>
  <si>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</si>
  <si>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</si>
  <si>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</si>
  <si>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</si>
  <si>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</si>
  <si>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</si>
  <si>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</si>
  <si>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</si>
  <si>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</si>
  <si>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</si>
  <si>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</si>
  <si>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</si>
  <si>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</si>
  <si>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</si>
  <si>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</si>
  <si>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</si>
  <si>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</si>
  <si>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</si>
  <si>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</si>
  <si>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</si>
  <si>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</si>
  <si>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</si>
  <si>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</si>
  <si>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</si>
  <si>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</si>
  <si>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</si>
  <si>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</si>
  <si>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</si>
  <si>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</si>
  <si>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</si>
  <si>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</si>
  <si>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</si>
  <si>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</si>
  <si>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</si>
  <si>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</si>
  <si>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</si>
  <si>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</si>
  <si>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</si>
  <si>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</si>
  <si>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</si>
  <si>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</si>
  <si>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</si>
  <si>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</si>
  <si>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</si>
  <si>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</si>
  <si>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</si>
  <si>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</si>
  <si>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</si>
  <si>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</si>
  <si>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</si>
  <si>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</si>
  <si>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</si>
  <si>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</si>
  <si>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</si>
  <si>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</si>
  <si>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</si>
  <si>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</si>
  <si>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</si>
  <si>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</si>
  <si>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</si>
  <si>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</si>
  <si>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</si>
  <si>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</si>
  <si>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</si>
  <si>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</si>
  <si>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</si>
  <si>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</si>
  <si>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</si>
  <si>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</si>
  <si>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</si>
  <si>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</si>
  <si>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</si>
  <si>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</si>
  <si>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</si>
  <si>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</si>
  <si>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</si>
  <si>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</si>
  <si>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</si>
  <si>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</si>
  <si>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</si>
  <si>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</si>
  <si>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</si>
  <si>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</si>
  <si>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</si>
  <si>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</si>
  <si>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</si>
  <si>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</si>
  <si>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</si>
  <si>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</si>
  <si>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</si>
  <si>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</si>
  <si>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</si>
  <si>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</si>
  <si>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</si>
  <si>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</si>
  <si>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</si>
  <si>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</si>
  <si>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</si>
  <si>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</si>
  <si>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</si>
  <si>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</si>
  <si>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</si>
  <si>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</si>
  <si>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</si>
  <si>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</si>
  <si>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</si>
  <si>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</si>
  <si>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</si>
  <si>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</si>
  <si>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</si>
  <si>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</si>
  <si>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</si>
  <si>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</si>
  <si>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</si>
  <si>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</si>
  <si>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</si>
  <si>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</si>
  <si>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</si>
  <si>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</si>
  <si>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</si>
  <si>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</si>
  <si>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</si>
  <si>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</si>
  <si>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</si>
  <si>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</si>
  <si>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</si>
  <si>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</si>
  <si>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</si>
  <si>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</si>
  <si>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</si>
  <si>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</si>
  <si>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</si>
  <si>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</si>
  <si>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</si>
  <si>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</si>
  <si>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</si>
  <si>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</si>
  <si>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</si>
  <si>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</si>
  <si>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</si>
  <si>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</si>
  <si>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</si>
  <si>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</si>
  <si>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</si>
  <si>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</si>
  <si>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</si>
  <si>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</si>
  <si>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</si>
  <si>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</si>
  <si>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</si>
  <si>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</si>
  <si>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</si>
  <si>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</si>
  <si>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</si>
  <si>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</si>
  <si>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</si>
  <si>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</si>
  <si>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</si>
  <si>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</si>
  <si>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</si>
  <si>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</si>
  <si>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</si>
  <si>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</si>
  <si>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</si>
  <si>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</si>
  <si>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</si>
  <si>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</si>
  <si>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</si>
  <si>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</si>
  <si>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</si>
  <si>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</si>
  <si>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</si>
  <si>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</si>
  <si>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</si>
  <si>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</si>
  <si>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</si>
  <si>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</si>
  <si>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</si>
  <si>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</si>
  <si>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</si>
  <si>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</si>
  <si>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</si>
  <si>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</si>
  <si>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</si>
  <si>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</si>
  <si>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</si>
  <si>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</si>
  <si>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</si>
  <si>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</si>
  <si>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</si>
  <si>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</si>
  <si>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</si>
  <si>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</si>
  <si>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</si>
  <si>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</si>
  <si>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</si>
  <si>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</si>
  <si>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</si>
  <si>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</si>
  <si>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</si>
  <si>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</si>
  <si>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</si>
  <si>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</si>
  <si>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</si>
  <si>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</si>
  <si>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</si>
  <si>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</si>
  <si>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</si>
  <si>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</si>
  <si>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</si>
  <si>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</si>
  <si>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</si>
  <si>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</si>
  <si>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</si>
  <si>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</si>
  <si>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</si>
  <si>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</si>
  <si>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</si>
  <si>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</si>
  <si>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</si>
  <si>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</si>
  <si>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</si>
  <si>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</si>
  <si>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</si>
  <si>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</si>
  <si>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</si>
  <si>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</si>
  <si>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</si>
  <si>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</si>
  <si>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</si>
  <si>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</si>
  <si>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</si>
  <si>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</si>
  <si>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</si>
  <si>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</si>
  <si>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</si>
  <si>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</si>
  <si>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</si>
  <si>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</si>
  <si>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</si>
  <si>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</si>
  <si>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</si>
  <si>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</si>
  <si>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</si>
  <si>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</si>
  <si>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</si>
  <si>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</si>
  <si>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</si>
  <si>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</si>
  <si>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</si>
  <si>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</si>
  <si>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</si>
  <si>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</si>
  <si>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</si>
  <si>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</si>
  <si>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</si>
  <si>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</si>
  <si>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</si>
  <si>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</si>
  <si>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</si>
  <si>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</si>
  <si>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</si>
  <si>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</si>
  <si>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</si>
  <si>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</si>
  <si>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</si>
  <si>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</si>
  <si>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</si>
  <si>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</si>
  <si>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</si>
  <si>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</si>
  <si>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</si>
  <si>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</si>
  <si>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</si>
  <si>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</si>
  <si>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</si>
  <si>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</si>
  <si>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</si>
  <si>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</si>
  <si>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</si>
  <si>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</si>
  <si>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</si>
  <si>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</si>
  <si>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</si>
  <si>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</si>
  <si>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</si>
  <si>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</si>
  <si>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</si>
  <si>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</si>
  <si>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</si>
  <si>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</si>
  <si>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</si>
  <si>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</si>
  <si>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</si>
  <si>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</si>
  <si>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</si>
  <si>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</si>
  <si>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</si>
  <si>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</si>
  <si>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</si>
  <si>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</si>
  <si>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</si>
  <si>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</si>
  <si>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</si>
  <si>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</si>
  <si>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</si>
  <si>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</si>
  <si>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</si>
  <si>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</si>
  <si>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</si>
  <si>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</si>
  <si>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</si>
  <si>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</si>
  <si>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</si>
  <si>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</si>
  <si>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</si>
  <si>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</si>
  <si>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</si>
  <si>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</si>
  <si>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</si>
  <si>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</si>
  <si>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</si>
  <si>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</si>
  <si>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</si>
  <si>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</si>
  <si>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</si>
  <si>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</si>
  <si>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</si>
  <si>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</si>
  <si>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</si>
  <si>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</si>
  <si>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</si>
  <si>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</si>
  <si>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</si>
  <si>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</si>
  <si>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</si>
  <si>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</si>
  <si>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</si>
  <si>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</si>
  <si>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</si>
  <si>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</si>
  <si>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</si>
  <si>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</si>
  <si>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</si>
  <si>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</si>
  <si>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</si>
  <si>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</si>
  <si>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</si>
  <si>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</si>
  <si>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</si>
  <si>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</si>
  <si>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</si>
  <si>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</si>
  <si>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</si>
  <si>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</si>
  <si>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</si>
  <si>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</si>
  <si>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</si>
  <si>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</si>
  <si>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</si>
  <si>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</si>
  <si>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</si>
  <si>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</si>
  <si>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</si>
  <si>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</si>
  <si>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</si>
  <si>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</si>
  <si>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</si>
  <si>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</si>
  <si>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</si>
  <si>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</si>
  <si>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</si>
  <si>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</si>
  <si>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</si>
  <si>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</si>
  <si>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</si>
  <si>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</si>
  <si>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</si>
  <si>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</si>
  <si>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</si>
  <si>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</si>
  <si>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</si>
  <si>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</si>
  <si>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</si>
  <si>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</si>
  <si>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</si>
  <si>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</si>
  <si>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</si>
  <si>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</si>
  <si>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</si>
  <si>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</si>
  <si>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</si>
  <si>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</si>
  <si>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</si>
  <si>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</si>
  <si>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</si>
  <si>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</si>
  <si>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</si>
  <si>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</si>
  <si>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</si>
  <si>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</si>
  <si>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</si>
  <si>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</si>
  <si>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</si>
  <si>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</si>
  <si>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</si>
  <si>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</si>
  <si>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</si>
  <si>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</si>
  <si>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</si>
  <si>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</si>
  <si>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</si>
  <si>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</si>
  <si>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</si>
  <si>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</si>
  <si>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</si>
  <si>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</si>
  <si>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</si>
  <si>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</si>
  <si>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</si>
  <si>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</si>
  <si>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</si>
  <si>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</si>
  <si>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</si>
  <si>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</si>
  <si>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</si>
  <si>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</si>
  <si>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</si>
  <si>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</si>
  <si>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</si>
  <si>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</si>
  <si>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</si>
  <si>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</si>
  <si>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</si>
  <si>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</si>
  <si>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</si>
  <si>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</si>
  <si>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</si>
  <si>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</si>
  <si>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</si>
  <si>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</si>
  <si>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</si>
  <si>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</si>
  <si>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</si>
  <si>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</si>
  <si>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</si>
  <si>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</si>
  <si>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</si>
  <si>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</si>
  <si>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</si>
  <si>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</si>
  <si>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</si>
  <si>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</si>
  <si>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</si>
  <si>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</si>
  <si>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</si>
  <si>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</si>
  <si>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</si>
  <si>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</si>
  <si>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</si>
  <si>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</si>
  <si>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</si>
  <si>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</si>
  <si>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</si>
  <si>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</si>
  <si>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</si>
  <si>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</si>
  <si>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</si>
  <si>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</si>
  <si>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</si>
  <si>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</si>
  <si>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</si>
  <si>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</si>
  <si>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</si>
  <si>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</si>
  <si>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</si>
  <si>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</si>
  <si>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</si>
  <si>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</si>
  <si>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</si>
  <si>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</si>
  <si>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</si>
  <si>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</si>
  <si>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</si>
  <si>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</si>
  <si>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</si>
  <si>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</si>
  <si>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</si>
  <si>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</si>
  <si>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</si>
  <si>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</si>
  <si>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</si>
  <si>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</si>
  <si>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</si>
  <si>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</si>
  <si>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</si>
  <si>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</si>
  <si>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</si>
  <si>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</si>
  <si>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</si>
  <si>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</si>
  <si>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</si>
  <si>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</si>
  <si>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</si>
  <si>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</si>
  <si>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</si>
  <si>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</si>
  <si>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</si>
  <si>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</si>
  <si>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</si>
  <si>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</si>
  <si>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</si>
  <si>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</si>
  <si>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</si>
  <si>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</si>
  <si>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</si>
  <si>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</si>
  <si>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</si>
  <si>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</si>
  <si>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</si>
  <si>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</si>
  <si>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</si>
  <si>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</si>
  <si>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</si>
  <si>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</si>
  <si>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</si>
  <si>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</si>
  <si>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</si>
  <si>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</si>
  <si>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</si>
  <si>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</si>
  <si>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</si>
  <si>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</si>
  <si>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</si>
  <si>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</si>
  <si>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</si>
  <si>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</si>
  <si>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</si>
  <si>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</si>
  <si>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</si>
  <si>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</si>
  <si>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</si>
  <si>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</si>
  <si>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</si>
  <si>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</si>
  <si>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</si>
  <si>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</si>
  <si>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</si>
  <si>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</si>
  <si>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</si>
  <si>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</si>
  <si>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</si>
  <si>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</si>
  <si>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</si>
  <si>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</si>
  <si>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</si>
  <si>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</si>
  <si>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</si>
  <si>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</si>
  <si>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</si>
  <si>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</si>
  <si>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</si>
  <si>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</si>
  <si>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</si>
  <si>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</si>
  <si>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</si>
  <si>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</si>
  <si>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</si>
  <si>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</si>
  <si>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</si>
  <si>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</si>
  <si>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</si>
  <si>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</si>
  <si>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</si>
  <si>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</si>
  <si>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</si>
  <si>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</si>
  <si>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</si>
  <si>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</si>
  <si>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</si>
  <si>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</si>
  <si>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</si>
  <si>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</si>
  <si>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</si>
  <si>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</si>
  <si>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</si>
  <si>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</si>
  <si>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</si>
  <si>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</si>
  <si>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</si>
  <si>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</si>
  <si>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</si>
  <si>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</si>
  <si>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</si>
  <si>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</si>
  <si>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</si>
  <si>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</si>
  <si>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</si>
  <si>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</si>
  <si>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</si>
  <si>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</si>
  <si>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</si>
  <si>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</si>
  <si>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</si>
  <si>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</si>
  <si>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</si>
  <si>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</si>
  <si>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</si>
  <si>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</si>
  <si>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</si>
  <si>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</si>
  <si>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</si>
  <si>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</si>
  <si>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</si>
  <si>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</si>
  <si>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</si>
  <si>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</si>
  <si>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</si>
  <si>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</si>
  <si>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</si>
  <si>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</si>
  <si>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</si>
  <si>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</si>
  <si>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</si>
  <si>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</si>
  <si>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</si>
  <si>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</si>
  <si>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</si>
  <si>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</si>
  <si>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</si>
  <si>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</si>
  <si>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</si>
  <si>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</si>
  <si>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</si>
  <si>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</si>
  <si>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</si>
  <si>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</si>
  <si>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</si>
  <si>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</si>
  <si>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</si>
  <si>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</si>
  <si>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</si>
  <si>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</si>
  <si>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</si>
  <si>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</si>
  <si>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</si>
  <si>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</si>
  <si>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</si>
  <si>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</si>
  <si>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</si>
  <si>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</si>
  <si>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</si>
  <si>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</si>
  <si>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</si>
  <si>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</si>
  <si>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</si>
  <si>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</si>
  <si>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</si>
  <si>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</si>
  <si>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</si>
  <si>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</si>
  <si>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</si>
  <si>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</si>
  <si>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</si>
  <si>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</si>
  <si>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</si>
  <si>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</si>
  <si>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</si>
  <si>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</si>
  <si>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</si>
  <si>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</si>
  <si>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</si>
  <si>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</si>
  <si>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</si>
  <si>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</si>
  <si>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</si>
  <si>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</si>
  <si>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</si>
  <si>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</si>
  <si>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</si>
  <si>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</si>
  <si>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</si>
  <si>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</si>
  <si>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</si>
  <si>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</si>
  <si>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</si>
  <si>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</si>
  <si>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</si>
  <si>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</si>
  <si>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</si>
  <si>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</si>
  <si>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</si>
  <si>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</si>
  <si>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</si>
  <si>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</si>
  <si>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</si>
  <si>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</si>
  <si>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</si>
  <si>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</si>
  <si>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</si>
  <si>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</si>
  <si>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</si>
  <si>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</si>
  <si>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</si>
  <si>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</si>
  <si>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</si>
  <si>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</si>
  <si>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</si>
  <si>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</si>
  <si>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</si>
  <si>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</si>
  <si>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</si>
  <si>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</si>
  <si>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</si>
  <si>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</si>
  <si>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</si>
  <si>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</si>
  <si>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</si>
  <si>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</si>
  <si>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</si>
  <si>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</si>
  <si>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</si>
  <si>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</si>
  <si>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</si>
  <si>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</si>
  <si>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</si>
  <si>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</si>
  <si>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</si>
  <si>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</si>
  <si>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</si>
  <si>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</si>
  <si>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</si>
  <si>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</si>
  <si>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</si>
  <si>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</si>
  <si>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</si>
  <si>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</si>
  <si>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</si>
  <si>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</si>
  <si>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</si>
  <si>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</si>
  <si>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</si>
  <si>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</si>
  <si>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</si>
  <si>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</si>
  <si>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</si>
  <si>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</si>
  <si>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</si>
  <si>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</si>
  <si>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</si>
  <si>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</si>
  <si>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</si>
  <si>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</si>
  <si>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</si>
  <si>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</si>
  <si>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</si>
  <si>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</si>
  <si>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</si>
  <si>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</si>
  <si>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</si>
  <si>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</si>
  <si>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</si>
  <si>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</si>
  <si>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</si>
  <si>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</si>
  <si>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</si>
  <si>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</si>
  <si>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</si>
  <si>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</si>
  <si>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</si>
  <si>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</si>
  <si>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</si>
  <si>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</si>
  <si>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</si>
  <si>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</si>
  <si>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</si>
  <si>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</si>
  <si>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</si>
  <si>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</si>
  <si>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</si>
  <si>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</si>
  <si>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</si>
  <si>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</si>
  <si>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</si>
  <si>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</si>
  <si>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</si>
  <si>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</si>
  <si>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</si>
  <si>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</si>
  <si>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</si>
  <si>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</si>
  <si>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</si>
  <si>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</si>
  <si>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</si>
  <si>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</si>
  <si>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</si>
  <si>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</si>
  <si>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</si>
  <si>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</si>
  <si>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</si>
  <si>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</si>
  <si>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</si>
  <si>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</si>
  <si>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</si>
  <si>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</si>
  <si>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</si>
  <si>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</si>
  <si>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</si>
  <si>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</si>
  <si>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</si>
  <si>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</si>
  <si>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</si>
  <si>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</si>
  <si>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</si>
  <si>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</si>
  <si>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</si>
  <si>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</si>
  <si>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</si>
  <si>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</si>
  <si>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</si>
  <si>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</si>
  <si>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</si>
  <si>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</si>
  <si>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</si>
  <si>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</si>
  <si>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</si>
  <si>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</si>
  <si>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</si>
  <si>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</si>
  <si>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</si>
  <si>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</si>
  <si>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</si>
  <si>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</si>
  <si>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</si>
  <si>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</si>
  <si>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</si>
  <si>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</si>
  <si>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</si>
  <si>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</si>
  <si>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</si>
  <si>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</si>
  <si>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</si>
  <si>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</si>
  <si>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</si>
  <si>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</si>
  <si>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</si>
  <si>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</si>
  <si>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</si>
  <si>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</si>
  <si>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</si>
  <si>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</si>
  <si>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</si>
  <si>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</si>
  <si>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</si>
  <si>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</si>
  <si>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</si>
  <si>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</si>
  <si>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</si>
  <si>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</si>
  <si>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</si>
  <si>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</si>
  <si>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</si>
  <si>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</si>
  <si>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</si>
  <si>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</si>
  <si>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</si>
  <si>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</si>
  <si>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</si>
  <si>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</si>
  <si>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</si>
  <si>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</si>
  <si>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</si>
  <si>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</si>
  <si>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</si>
  <si>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</si>
  <si>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</si>
  <si>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</si>
  <si>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</si>
  <si>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</si>
  <si>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</si>
  <si>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</si>
  <si>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</si>
  <si>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</si>
  <si>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</si>
  <si>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</si>
  <si>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</si>
  <si>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</si>
  <si>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</si>
  <si>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</si>
  <si>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</si>
  <si>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</si>
  <si>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</si>
  <si>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</si>
  <si>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</si>
  <si>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</si>
  <si>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</si>
  <si>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</si>
  <si>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</si>
  <si>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</si>
  <si>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</si>
  <si>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</si>
  <si>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</si>
  <si>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</si>
  <si>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</si>
  <si>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</si>
  <si>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</si>
  <si>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</si>
  <si>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</si>
  <si>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</si>
  <si>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</si>
  <si>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</si>
  <si>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</si>
  <si>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</si>
  <si>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</si>
  <si>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</si>
  <si>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</si>
  <si>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</si>
  <si>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</si>
  <si>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</si>
  <si>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</si>
  <si>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</si>
  <si>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</si>
  <si>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</si>
  <si>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</si>
  <si>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</si>
  <si>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</si>
  <si>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</si>
  <si>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</si>
  <si>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</si>
  <si>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</si>
  <si>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</si>
  <si>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</si>
  <si>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</si>
  <si>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</si>
  <si>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</si>
  <si>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</si>
  <si>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</si>
  <si>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</si>
  <si>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</si>
  <si>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</si>
  <si>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</si>
  <si>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</si>
  <si>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</si>
  <si>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</si>
  <si>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</si>
  <si>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</si>
  <si>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</si>
  <si>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</si>
  <si>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</si>
  <si>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</si>
  <si>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</si>
  <si>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</si>
  <si>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</si>
  <si>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</si>
  <si>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</si>
  <si>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</si>
  <si>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</si>
  <si>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</si>
  <si>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</si>
  <si>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</si>
  <si>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</si>
  <si>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</si>
  <si>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</si>
  <si>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</si>
  <si>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</si>
  <si>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</si>
  <si>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</si>
  <si>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</si>
  <si>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</si>
  <si>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</si>
  <si>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</si>
  <si>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</si>
  <si>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</si>
  <si>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</si>
  <si>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</si>
  <si>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</si>
  <si>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</si>
  <si>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</si>
  <si>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</si>
  <si>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</si>
  <si>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</si>
  <si>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</si>
  <si>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</si>
  <si>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</si>
  <si>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</si>
  <si>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</si>
  <si>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</si>
  <si>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</si>
  <si>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</si>
  <si>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</si>
  <si>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</si>
  <si>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</si>
  <si>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</si>
  <si>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</si>
  <si>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</si>
  <si>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</si>
  <si>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</si>
  <si>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</si>
  <si>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</si>
  <si>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</si>
  <si>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</si>
  <si>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</si>
  <si>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</si>
  <si>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</si>
  <si>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</si>
  <si>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</si>
  <si>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</si>
  <si>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</si>
  <si>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</si>
  <si>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</si>
  <si>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</si>
  <si>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</si>
  <si>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</si>
  <si>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</si>
  <si>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</si>
  <si>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</si>
  <si>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</si>
  <si>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</si>
  <si>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</si>
  <si>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</si>
  <si>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</si>
  <si>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</si>
  <si>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</si>
  <si>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</si>
  <si>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</si>
  <si>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</si>
  <si>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</si>
  <si>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</si>
  <si>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</si>
  <si>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</si>
  <si>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</si>
  <si>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</si>
  <si>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</si>
  <si>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</si>
  <si>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</si>
  <si>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</si>
  <si>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</si>
  <si>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</si>
  <si>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</si>
  <si>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</si>
  <si>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</si>
  <si>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</si>
  <si>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</si>
  <si>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</si>
  <si>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</si>
  <si>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</si>
  <si>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</si>
  <si>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</si>
  <si>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</si>
  <si>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</si>
  <si>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</si>
  <si>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</si>
  <si>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</si>
  <si>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</si>
  <si>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</si>
  <si>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</si>
  <si>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</si>
  <si>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</si>
  <si>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</si>
  <si>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</si>
  <si>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</si>
  <si>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</si>
  <si>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</si>
  <si>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</si>
  <si>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</si>
  <si>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</si>
  <si>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</si>
  <si>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</si>
  <si>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</si>
  <si>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</si>
  <si>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</si>
  <si>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</si>
  <si>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</si>
  <si>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</si>
  <si>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</si>
  <si>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</si>
  <si>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</si>
  <si>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</si>
  <si>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</si>
  <si>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</si>
  <si>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</si>
  <si>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</si>
  <si>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</si>
  <si>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</si>
  <si>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</si>
  <si>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</si>
  <si>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</si>
  <si>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</si>
  <si>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</si>
  <si>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</si>
  <si>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</si>
  <si>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</si>
  <si>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</si>
  <si>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</si>
  <si>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</si>
  <si>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</si>
  <si>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</si>
  <si>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</si>
  <si>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</si>
  <si>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</si>
  <si>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</si>
  <si>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</si>
  <si>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</si>
  <si>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</si>
  <si>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</si>
  <si>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</si>
  <si>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</si>
  <si>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</si>
  <si>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</si>
  <si>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</si>
  <si>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</si>
  <si>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</si>
  <si>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</si>
  <si>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</si>
  <si>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</si>
  <si>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</si>
  <si>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</si>
  <si>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</si>
  <si>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</si>
  <si>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</si>
  <si>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</si>
  <si>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</si>
  <si>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</si>
  <si>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</si>
  <si>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</si>
  <si>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</si>
  <si>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</si>
  <si>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</si>
  <si>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</si>
  <si>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</si>
  <si>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</si>
  <si>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</si>
  <si>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</si>
  <si>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</si>
  <si>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</si>
  <si>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</si>
  <si>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</si>
  <si>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</si>
  <si>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</si>
  <si>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</si>
  <si>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</si>
  <si>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</si>
  <si>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</si>
  <si>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</si>
  <si>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</si>
  <si>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</si>
  <si>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</si>
  <si>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</si>
  <si>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</si>
  <si>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</si>
  <si>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</si>
  <si>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</si>
  <si>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</si>
  <si>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</si>
  <si>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</si>
  <si>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</si>
  <si>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</si>
  <si>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</si>
  <si>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</si>
  <si>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</si>
  <si>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</si>
  <si>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</si>
  <si>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</si>
  <si>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</si>
  <si>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</si>
  <si>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</si>
  <si>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</si>
  <si>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</si>
  <si>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</si>
  <si>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</si>
  <si>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</si>
  <si>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</si>
  <si>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</si>
  <si>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</si>
  <si>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</si>
  <si>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</si>
  <si>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</si>
  <si>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</si>
  <si>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</si>
  <si>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</si>
  <si>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</si>
  <si>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</si>
  <si>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</si>
  <si>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</si>
  <si>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</si>
  <si>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</si>
  <si>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</si>
  <si>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</si>
  <si>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</si>
  <si>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</si>
  <si>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</si>
  <si>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</si>
  <si>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</si>
  <si>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</si>
  <si>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</si>
  <si>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</si>
  <si>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</si>
  <si>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</si>
  <si>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</si>
  <si>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</si>
  <si>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</si>
  <si>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</si>
  <si>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</si>
  <si>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</si>
  <si>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</si>
  <si>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</si>
  <si>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</si>
  <si>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</si>
  <si>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</si>
  <si>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</si>
  <si>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</si>
  <si>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</si>
  <si>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</si>
  <si>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</si>
  <si>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</si>
  <si>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</si>
  <si>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</si>
  <si>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</si>
  <si>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</si>
  <si>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</si>
  <si>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</si>
  <si>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</si>
  <si>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</si>
  <si>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</si>
  <si>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</si>
  <si>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</si>
  <si>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</si>
  <si>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</si>
  <si>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</si>
  <si>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</si>
  <si>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</si>
  <si>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</si>
  <si>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</si>
  <si>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</si>
  <si>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</si>
  <si>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</si>
  <si>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</si>
  <si>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</si>
  <si>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</si>
  <si>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</si>
  <si>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</si>
  <si>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</si>
  <si>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</si>
  <si>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</si>
  <si>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</si>
  <si>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</si>
  <si>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</si>
  <si>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</si>
  <si>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</si>
  <si>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</si>
  <si>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</si>
  <si>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</si>
  <si>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</si>
  <si>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</si>
  <si>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</si>
  <si>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</si>
  <si>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</si>
  <si>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</si>
  <si>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</si>
  <si>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</si>
  <si>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</si>
  <si>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</si>
  <si>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</si>
  <si>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</si>
  <si>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</si>
  <si>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</si>
  <si>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</si>
  <si>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</si>
  <si>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</si>
  <si>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</si>
  <si>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</si>
  <si>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</si>
  <si>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</si>
  <si>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</si>
  <si>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</si>
  <si>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</si>
  <si>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</si>
  <si>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</si>
  <si>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</si>
  <si>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</si>
  <si>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</si>
  <si>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</si>
  <si>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</si>
  <si>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</si>
  <si>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</si>
  <si>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</si>
  <si>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</si>
  <si>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</si>
  <si>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</si>
  <si>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</si>
  <si>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</si>
  <si>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</si>
  <si>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</si>
  <si>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</si>
  <si>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</si>
  <si>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</si>
  <si>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</si>
  <si>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</si>
  <si>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</si>
  <si>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</si>
  <si>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</si>
  <si>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</si>
  <si>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</si>
  <si>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</si>
  <si>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</si>
  <si>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</si>
  <si>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</si>
  <si>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</si>
  <si>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</si>
  <si>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</si>
  <si>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</si>
  <si>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</si>
  <si>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</si>
  <si>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</si>
  <si>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</si>
  <si>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</si>
  <si>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</si>
  <si>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</si>
  <si>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</si>
  <si>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</si>
  <si>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</si>
  <si>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</si>
  <si>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</si>
  <si>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</si>
  <si>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</si>
  <si>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</si>
  <si>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</si>
  <si>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</si>
  <si>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</si>
  <si>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</si>
  <si>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</si>
  <si>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</si>
  <si>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</si>
  <si>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</si>
  <si>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</si>
  <si>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</si>
  <si>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</si>
  <si>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</si>
  <si>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</si>
  <si>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</si>
  <si>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</si>
  <si>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</si>
  <si>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</si>
  <si>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</si>
  <si>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</si>
  <si>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</si>
  <si>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</si>
  <si>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</si>
  <si>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</si>
  <si>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</si>
  <si>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</si>
  <si>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</si>
  <si>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</si>
  <si>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</si>
  <si>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</si>
  <si>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</si>
  <si>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</si>
  <si>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</si>
  <si>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</si>
  <si>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</si>
  <si>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</si>
  <si>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</si>
  <si>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</si>
  <si>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</si>
  <si>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</si>
  <si>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</si>
  <si>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</si>
  <si>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</si>
  <si>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</si>
  <si>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</si>
  <si>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</si>
  <si>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</si>
  <si>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</si>
  <si>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</si>
  <si>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</si>
  <si>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</si>
  <si>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</si>
  <si>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</si>
  <si>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</si>
  <si>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</si>
  <si>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</si>
  <si>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</si>
  <si>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</si>
  <si>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</si>
  <si>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</si>
  <si>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</si>
  <si>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</si>
  <si>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</si>
  <si>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</si>
  <si>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</si>
  <si>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</si>
  <si>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</si>
  <si>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</si>
  <si>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</si>
  <si>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</si>
  <si>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</si>
  <si>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</si>
  <si>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</si>
  <si>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</si>
  <si>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</si>
  <si>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</si>
  <si>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</si>
  <si>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</si>
  <si>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</si>
  <si>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</si>
  <si>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</si>
  <si>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</si>
  <si>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</si>
  <si>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</si>
  <si>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</si>
  <si>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</si>
  <si>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</si>
  <si>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</si>
  <si>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</si>
  <si>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</si>
  <si>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</si>
  <si>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</si>
  <si>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</si>
  <si>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</si>
  <si>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</si>
  <si>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</si>
  <si>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</si>
  <si>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</si>
  <si>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</si>
  <si>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</si>
  <si>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</si>
  <si>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</si>
  <si>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</si>
  <si>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</si>
  <si>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</si>
  <si>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</si>
  <si>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</si>
  <si>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</si>
  <si>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</si>
  <si>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</si>
  <si>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</si>
  <si>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</si>
  <si>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</si>
  <si>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</si>
  <si>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</si>
  <si>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</si>
  <si>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</si>
  <si>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</si>
  <si>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</si>
  <si>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</si>
  <si>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</si>
  <si>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</si>
  <si>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</si>
  <si>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</si>
  <si>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</si>
  <si>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</si>
  <si>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</si>
  <si>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</si>
  <si>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</si>
  <si>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</si>
  <si>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</si>
  <si>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</si>
  <si>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</si>
  <si>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</si>
  <si>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</si>
  <si>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</si>
  <si>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</si>
  <si>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</si>
  <si>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</si>
  <si>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</si>
  <si>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</si>
  <si>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</si>
  <si>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</si>
  <si>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</si>
  <si>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</si>
  <si>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</si>
  <si>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</si>
  <si>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</si>
  <si>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</si>
  <si>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</si>
  <si>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</si>
  <si>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</si>
  <si>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</si>
  <si>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</si>
  <si>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</si>
  <si>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</si>
  <si>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</si>
  <si>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</si>
  <si>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</si>
  <si>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</si>
  <si>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</si>
  <si>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</si>
  <si>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</si>
  <si>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</si>
  <si>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</si>
  <si>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</si>
  <si>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</si>
  <si>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</si>
  <si>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</si>
  <si>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</si>
  <si>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</si>
  <si>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</si>
  <si>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</si>
  <si>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</si>
  <si>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</si>
  <si>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</si>
  <si>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</si>
  <si>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</si>
  <si>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</si>
  <si>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</si>
  <si>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</si>
  <si>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</si>
  <si>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</si>
  <si>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</si>
  <si>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</si>
  <si>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</si>
  <si>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</si>
  <si>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</si>
  <si>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</si>
  <si>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</si>
  <si>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</si>
  <si>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</si>
  <si>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</si>
  <si>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</si>
  <si>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</si>
  <si>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</si>
  <si>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</si>
  <si>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</si>
  <si>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</si>
  <si>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</si>
  <si>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</si>
  <si>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</si>
  <si>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</si>
  <si>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</si>
  <si>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</si>
  <si>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</si>
  <si>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</si>
  <si>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</si>
  <si>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</si>
  <si>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</si>
  <si>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</si>
  <si>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</si>
  <si>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</si>
  <si>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</si>
  <si>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</si>
  <si>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</si>
  <si>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</si>
  <si>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</si>
  <si>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</si>
  <si>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</si>
  <si>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</si>
  <si>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</si>
  <si>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</si>
  <si>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</si>
  <si>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</si>
  <si>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</si>
  <si>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</si>
  <si>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</si>
  <si>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</si>
  <si>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</si>
  <si>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</si>
  <si>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</si>
  <si>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</si>
  <si>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</si>
  <si>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</si>
  <si>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</si>
  <si>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</si>
  <si>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</si>
  <si>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</si>
  <si>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</si>
  <si>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</si>
  <si>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</si>
  <si>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</si>
  <si>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</si>
  <si>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</si>
  <si>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</si>
  <si>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</si>
  <si>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</si>
  <si>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</si>
  <si>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</si>
  <si>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</si>
  <si>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</si>
  <si>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</si>
  <si>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</si>
  <si>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</si>
  <si>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</si>
  <si>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</si>
  <si>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</si>
  <si>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</si>
  <si>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</si>
  <si>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</si>
  <si>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</si>
  <si>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</si>
  <si>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</si>
  <si>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</si>
  <si>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</si>
  <si>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</si>
  <si>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</si>
  <si>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</si>
  <si>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</si>
  <si>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</si>
  <si>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</si>
  <si>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</si>
  <si>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</si>
  <si>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</si>
  <si>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</si>
  <si>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</si>
  <si>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</si>
  <si>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</si>
  <si>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</si>
  <si>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</si>
  <si>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</si>
  <si>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</si>
  <si>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</si>
  <si>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</si>
  <si>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</si>
  <si>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</si>
  <si>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</si>
  <si>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</si>
  <si>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</si>
  <si>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</si>
  <si>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</si>
  <si>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</si>
  <si>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</si>
  <si>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</si>
  <si>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</si>
  <si>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</si>
  <si>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</si>
  <si>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</si>
  <si>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</si>
  <si>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</si>
  <si>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</si>
  <si>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</si>
  <si>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</si>
  <si>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</si>
  <si>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</si>
  <si>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</si>
  <si>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</si>
  <si>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</si>
  <si>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</si>
  <si>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</si>
  <si>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</si>
  <si>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</si>
  <si>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</si>
  <si>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</si>
  <si>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</si>
  <si>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</si>
  <si>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</si>
  <si>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</si>
  <si>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</si>
  <si>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</si>
  <si>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</si>
  <si>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</si>
  <si>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</si>
  <si>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</si>
  <si>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</si>
  <si>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</si>
  <si>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</si>
  <si>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</si>
  <si>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</si>
  <si>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</si>
  <si>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</si>
  <si>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</si>
  <si>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</si>
  <si>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</si>
  <si>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</si>
  <si>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</si>
  <si>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</si>
  <si>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</si>
  <si>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</si>
  <si>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</si>
  <si>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</si>
  <si>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</si>
  <si>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</si>
  <si>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</si>
  <si>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</si>
  <si>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</si>
  <si>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</si>
  <si>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</si>
  <si>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</si>
  <si>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</si>
  <si>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</si>
  <si>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</si>
  <si>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</si>
  <si>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</si>
  <si>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</si>
  <si>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</si>
  <si>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</si>
  <si>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</si>
  <si>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</si>
  <si>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</si>
  <si>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</si>
  <si>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</si>
  <si>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</si>
  <si>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</si>
  <si>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</si>
  <si>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</si>
  <si>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</si>
  <si>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</si>
  <si>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</si>
  <si>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</si>
  <si>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</si>
  <si>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</si>
  <si>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</si>
  <si>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</si>
  <si>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</si>
  <si>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</si>
  <si>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</si>
  <si>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</si>
  <si>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</si>
  <si>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</si>
  <si>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</si>
  <si>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</si>
  <si>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</si>
  <si>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</si>
  <si>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</si>
  <si>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</si>
  <si>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</si>
  <si>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</si>
  <si>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</si>
  <si>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</si>
  <si>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</si>
  <si>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</si>
  <si>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</si>
  <si>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</si>
  <si>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</si>
  <si>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</si>
  <si>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</si>
  <si>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</si>
  <si>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</si>
  <si>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</si>
  <si>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</si>
  <si>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</si>
  <si>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</si>
  <si>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</si>
  <si>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</si>
  <si>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</si>
  <si>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</si>
  <si>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</si>
  <si>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</si>
  <si>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</si>
  <si>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</si>
  <si>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</si>
  <si>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</si>
  <si>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</si>
  <si>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</si>
  <si>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</si>
  <si>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</si>
  <si>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</si>
  <si>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</si>
  <si>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</si>
  <si>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</si>
  <si>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</si>
  <si>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</si>
  <si>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</si>
  <si>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</si>
  <si>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</si>
  <si>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</si>
  <si>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</si>
  <si>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</si>
  <si>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</si>
  <si>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</si>
  <si>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</si>
  <si>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</si>
  <si>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</si>
  <si>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</si>
  <si>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</si>
  <si>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</si>
  <si>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</si>
  <si>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</si>
  <si>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</si>
  <si>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</si>
  <si>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</si>
  <si>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</si>
  <si>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</si>
  <si>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</si>
  <si>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</si>
  <si>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</si>
  <si>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</si>
  <si>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</si>
  <si>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</si>
  <si>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</si>
  <si>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</si>
  <si>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</si>
  <si>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</si>
  <si>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</si>
  <si>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</si>
  <si>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</si>
  <si>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</si>
  <si>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</si>
  <si>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</si>
  <si>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</si>
  <si>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</si>
  <si>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</si>
  <si>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</si>
  <si>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</si>
  <si>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</si>
  <si>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</si>
  <si>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</si>
  <si>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</si>
  <si>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</si>
  <si>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</si>
  <si>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</si>
  <si>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</si>
  <si>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</si>
  <si>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</si>
  <si>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</si>
  <si>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</si>
  <si>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</si>
  <si>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</si>
  <si>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</si>
  <si>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</si>
  <si>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</si>
  <si>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</si>
  <si>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</si>
  <si>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</si>
  <si>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</si>
  <si>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</si>
  <si>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</si>
  <si>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</si>
  <si>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</si>
  <si>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</si>
  <si>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</si>
  <si>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</si>
  <si>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</si>
  <si>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</si>
  <si>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</si>
  <si>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</si>
  <si>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</si>
  <si>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</si>
  <si>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</si>
  <si>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</si>
  <si>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</si>
  <si>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</si>
  <si>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</si>
  <si>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</si>
  <si>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</si>
  <si>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</si>
  <si>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</si>
  <si>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</si>
  <si>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</si>
  <si>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</si>
  <si>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</si>
  <si>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</si>
  <si>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</si>
  <si>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</si>
  <si>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</si>
  <si>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</si>
  <si>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</si>
  <si>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</si>
  <si>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</si>
  <si>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</si>
  <si>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</si>
  <si>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</si>
  <si>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</si>
  <si>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</si>
  <si>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</si>
  <si>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</si>
  <si>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</si>
  <si>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</si>
  <si>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</si>
  <si>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</si>
  <si>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</si>
  <si>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</si>
  <si>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</si>
  <si>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</si>
  <si>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</si>
  <si>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</si>
  <si>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</si>
  <si>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</si>
  <si>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</si>
  <si>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</si>
  <si>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</si>
  <si>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</si>
  <si>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</si>
  <si>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</si>
  <si>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</si>
  <si>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</si>
  <si>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</si>
  <si>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</si>
  <si>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</si>
  <si>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</si>
  <si>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</si>
  <si>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</si>
  <si>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</si>
  <si>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</si>
  <si>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</si>
  <si>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</si>
  <si>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</si>
  <si>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</si>
  <si>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</si>
  <si>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</si>
  <si>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</si>
  <si>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</si>
  <si>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</si>
  <si>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</si>
  <si>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</si>
  <si>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</si>
  <si>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</si>
  <si>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</si>
  <si>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</si>
  <si>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</si>
  <si>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</si>
  <si>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</si>
  <si>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</si>
  <si>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</si>
  <si>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</si>
  <si>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</si>
  <si>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</si>
  <si>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</si>
  <si>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</si>
  <si>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</si>
  <si>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</si>
  <si>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</si>
  <si>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</si>
  <si>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</si>
  <si>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</si>
  <si>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</si>
  <si>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</si>
  <si>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</si>
  <si>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</si>
  <si>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</si>
  <si>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</si>
  <si>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</si>
  <si>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</si>
  <si>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</si>
  <si>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</si>
  <si>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</si>
  <si>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</si>
  <si>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</si>
  <si>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</si>
  <si>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</si>
  <si>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</si>
  <si>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</si>
  <si>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</si>
  <si>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</si>
  <si>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</si>
  <si>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</si>
  <si>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</si>
  <si>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</si>
  <si>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</si>
  <si>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</si>
  <si>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</si>
  <si>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</si>
  <si>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</si>
  <si>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</si>
  <si>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</si>
  <si>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</si>
  <si>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</si>
  <si>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</si>
  <si>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</si>
  <si>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</si>
  <si>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</si>
  <si>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</si>
  <si>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</si>
  <si>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</si>
  <si>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</si>
  <si>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</si>
  <si>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</si>
  <si>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</si>
  <si>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</si>
  <si>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</si>
  <si>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</si>
  <si>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</si>
  <si>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</si>
  <si>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</si>
  <si>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</si>
  <si>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</si>
  <si>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</si>
  <si>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</si>
  <si>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</si>
  <si>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</si>
  <si>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</si>
  <si>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</si>
  <si>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</si>
  <si>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</si>
  <si>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</si>
  <si>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</si>
  <si>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</si>
  <si>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</si>
  <si>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</si>
  <si>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</si>
  <si>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</si>
  <si>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</si>
  <si>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</si>
  <si>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</si>
  <si>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</si>
  <si>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</si>
  <si>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</si>
  <si>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</si>
  <si>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</si>
  <si>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</si>
  <si>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</si>
  <si>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</si>
  <si>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</si>
  <si>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</si>
  <si>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</si>
  <si>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</si>
  <si>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</si>
  <si>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</si>
  <si>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</si>
  <si>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</si>
  <si>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</si>
  <si>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</si>
  <si>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</si>
  <si>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</si>
  <si>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</si>
  <si>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</si>
  <si>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</si>
  <si>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</si>
  <si>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</si>
  <si>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</si>
  <si>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</si>
  <si>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</si>
  <si>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</si>
  <si>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</si>
  <si>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</si>
  <si>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</si>
  <si>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</si>
  <si>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</si>
  <si>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</si>
  <si>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</si>
  <si>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</si>
  <si>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</si>
  <si>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</si>
  <si>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</si>
  <si>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</si>
  <si>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</si>
  <si>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</si>
  <si>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</si>
  <si>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</si>
  <si>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</si>
  <si>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</si>
  <si>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</si>
  <si>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</si>
  <si>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</si>
  <si>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</si>
  <si>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</si>
  <si>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</si>
  <si>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</si>
  <si>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</si>
  <si>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</si>
  <si>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</si>
  <si>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</si>
  <si>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</si>
  <si>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</si>
  <si>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</si>
  <si>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</si>
  <si>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</si>
  <si>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</si>
  <si>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</si>
  <si>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</si>
  <si>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</si>
  <si>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</si>
  <si>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</si>
  <si>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</si>
  <si>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</si>
  <si>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</si>
  <si>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</si>
  <si>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</si>
  <si>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</si>
  <si>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</si>
  <si>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</si>
  <si>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</si>
  <si>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</si>
  <si>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</si>
  <si>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</si>
  <si>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</si>
  <si>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</si>
  <si>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</si>
  <si>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</si>
  <si>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</si>
  <si>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</si>
  <si>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</si>
  <si>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</si>
  <si>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</si>
  <si>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</si>
  <si>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</si>
  <si>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</si>
  <si>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</si>
  <si>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</si>
  <si>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</si>
  <si>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</si>
  <si>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</si>
  <si>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</si>
  <si>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</si>
  <si>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</si>
  <si>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</si>
  <si>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</si>
  <si>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</si>
  <si>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</si>
  <si>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</si>
  <si>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</si>
  <si>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</si>
  <si>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</si>
  <si>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</si>
  <si>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</si>
  <si>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</si>
  <si>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</si>
  <si>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</si>
  <si>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</si>
  <si>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</si>
  <si>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</si>
  <si>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</si>
  <si>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</si>
  <si>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</si>
  <si>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</si>
  <si>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</si>
  <si>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</si>
  <si>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</si>
  <si>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</si>
  <si>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</si>
  <si>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</si>
  <si>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</si>
  <si>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</si>
  <si>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</si>
  <si>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</si>
  <si>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</si>
  <si>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</si>
  <si>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</si>
  <si>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</si>
  <si>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</si>
  <si>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</si>
  <si>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</si>
  <si>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</si>
  <si>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</si>
  <si>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</si>
  <si>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</si>
  <si>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</si>
  <si>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</si>
  <si>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</si>
  <si>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</si>
  <si>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</si>
  <si>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</si>
  <si>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</si>
  <si>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</si>
  <si>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</si>
  <si>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</si>
  <si>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</si>
  <si>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</si>
  <si>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</si>
  <si>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</si>
  <si>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</si>
  <si>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</si>
  <si>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</si>
  <si>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</si>
  <si>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</si>
  <si>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</si>
  <si>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</si>
  <si>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</si>
  <si>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</si>
  <si>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</si>
  <si>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</si>
  <si>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</si>
  <si>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</si>
  <si>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</si>
  <si>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</si>
  <si>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</si>
  <si>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</si>
  <si>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</si>
  <si>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</si>
  <si>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</si>
  <si>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</si>
  <si>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</si>
  <si>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</si>
  <si>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</si>
  <si>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</si>
  <si>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</si>
  <si>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</si>
  <si>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</si>
  <si>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</si>
  <si>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</si>
  <si>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</si>
  <si>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</si>
  <si>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</si>
  <si>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</si>
  <si>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</si>
  <si>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</si>
  <si>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</si>
  <si>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</si>
  <si>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</si>
  <si>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</si>
  <si>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</si>
  <si>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</si>
  <si>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</si>
  <si>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</si>
  <si>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</si>
  <si>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</si>
  <si>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</si>
  <si>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</si>
  <si>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</si>
  <si>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</si>
  <si>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</si>
  <si>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</si>
  <si>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</si>
  <si>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</si>
  <si>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</si>
  <si>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</si>
  <si>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</si>
  <si>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</si>
  <si>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</si>
  <si>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</si>
  <si>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</si>
  <si>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</si>
  <si>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</si>
  <si>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</si>
  <si>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</si>
  <si>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</si>
  <si>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</si>
  <si>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</si>
  <si>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</si>
  <si>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</si>
  <si>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</si>
  <si>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</si>
  <si>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</si>
  <si>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</si>
  <si>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</si>
  <si>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</si>
  <si>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</si>
  <si>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</si>
  <si>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</si>
  <si>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</si>
  <si>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</si>
  <si>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</si>
  <si>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</si>
  <si>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</si>
  <si>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</si>
  <si>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</si>
  <si>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</si>
  <si>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</si>
  <si>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</si>
  <si>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</si>
  <si>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</si>
  <si>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</si>
  <si>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</si>
  <si>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</si>
  <si>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</si>
  <si>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</si>
  <si>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</si>
  <si>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</si>
  <si>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</si>
  <si>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</si>
  <si>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</si>
  <si>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</si>
  <si>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</si>
  <si>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</si>
  <si>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</si>
  <si>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</si>
  <si>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</si>
  <si>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</si>
  <si>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</si>
  <si>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</si>
  <si>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</si>
  <si>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</si>
  <si>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</si>
  <si>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</si>
  <si>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</si>
  <si>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</si>
  <si>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</si>
  <si>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</si>
  <si>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</si>
  <si>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</si>
  <si>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</si>
  <si>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</si>
  <si>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</si>
  <si>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</si>
  <si>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</si>
  <si>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</si>
  <si>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</si>
  <si>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</si>
  <si>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</si>
  <si>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</si>
  <si>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</si>
  <si>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</si>
  <si>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</si>
  <si>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</si>
  <si>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</si>
  <si>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</si>
  <si>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</si>
  <si>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</si>
  <si>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</si>
  <si>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</si>
  <si>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</si>
  <si>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</si>
  <si>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</si>
  <si>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</si>
  <si>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</si>
  <si>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</si>
  <si>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</si>
  <si>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</si>
  <si>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</si>
  <si>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</si>
  <si>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</si>
  <si>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</si>
  <si>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</si>
  <si>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</si>
  <si>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</si>
  <si>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</si>
  <si>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</si>
  <si>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</si>
  <si>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</si>
  <si>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</si>
  <si>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</si>
  <si>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</si>
  <si>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</si>
  <si>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</si>
  <si>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</si>
  <si>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</si>
  <si>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</si>
  <si>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</si>
  <si>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</si>
  <si>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</si>
  <si>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</si>
  <si>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</si>
  <si>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</si>
  <si>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</si>
  <si>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</si>
  <si>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</si>
  <si>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</si>
  <si>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</si>
  <si>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</si>
  <si>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</si>
  <si>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</si>
  <si>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</si>
  <si>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</si>
  <si>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</si>
  <si>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</si>
  <si>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</si>
  <si>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</si>
  <si>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</si>
  <si>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</si>
  <si>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</si>
  <si>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</si>
  <si>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</si>
  <si>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</si>
  <si>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</si>
  <si>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</si>
  <si>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</si>
  <si>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</si>
  <si>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</si>
  <si>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</si>
  <si>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</si>
  <si>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</si>
  <si>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</si>
  <si>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</si>
  <si>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</si>
  <si>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</si>
  <si>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</si>
  <si>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</si>
  <si>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</si>
  <si>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</si>
  <si>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</si>
  <si>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</si>
  <si>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</si>
  <si>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</si>
  <si>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</si>
  <si>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</si>
  <si>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</si>
  <si>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</si>
  <si>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</si>
  <si>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</si>
  <si>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</si>
  <si>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</si>
  <si>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</si>
  <si>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</si>
  <si>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</si>
  <si>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</si>
  <si>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</si>
  <si>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</si>
  <si>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</si>
  <si>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</si>
  <si>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</si>
  <si>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</si>
  <si>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</si>
  <si>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</si>
  <si>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</si>
  <si>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</si>
  <si>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</si>
  <si>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</si>
  <si>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</si>
  <si>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</si>
  <si>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</si>
  <si>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</si>
  <si>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</si>
  <si>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</si>
  <si>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</si>
  <si>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</si>
  <si>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</si>
  <si>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</si>
  <si>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</si>
  <si>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</si>
  <si>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</si>
  <si>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</si>
  <si>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</si>
  <si>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</si>
  <si>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</si>
  <si>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</si>
  <si>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</si>
  <si>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</si>
  <si>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</si>
  <si>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</si>
  <si>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</si>
  <si>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</si>
  <si>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</si>
  <si>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</si>
  <si>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</si>
  <si>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</si>
  <si>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</si>
  <si>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</si>
  <si>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</si>
  <si>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</si>
  <si>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</si>
  <si>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</si>
  <si>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</si>
  <si>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</si>
  <si>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</si>
  <si>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</si>
  <si>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</si>
  <si>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</si>
  <si>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</si>
  <si>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</si>
  <si>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</si>
  <si>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</si>
  <si>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</si>
  <si>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</si>
  <si>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</si>
  <si>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</si>
  <si>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</si>
  <si>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</si>
  <si>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</si>
  <si>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</si>
  <si>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</si>
  <si>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</si>
  <si>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</si>
  <si>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</si>
  <si>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</si>
  <si>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</si>
  <si>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</si>
  <si>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</si>
  <si>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</si>
  <si>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</si>
  <si>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</si>
  <si>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</si>
  <si>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</si>
  <si>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</si>
  <si>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</si>
  <si>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</si>
  <si>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</si>
  <si>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</si>
  <si>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</si>
  <si>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</si>
  <si>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</si>
  <si>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</si>
  <si>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</si>
  <si>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</si>
  <si>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</si>
  <si>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</si>
  <si>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</si>
  <si>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</si>
  <si>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</si>
  <si>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</si>
  <si>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</si>
  <si>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</si>
  <si>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</si>
  <si>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</si>
  <si>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</si>
  <si>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</si>
  <si>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</si>
  <si>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</si>
  <si>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</si>
  <si>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</si>
  <si>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</si>
  <si>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</si>
  <si>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</si>
  <si>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</si>
  <si>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</si>
  <si>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</si>
  <si>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</si>
  <si>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</si>
  <si>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</si>
  <si>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</si>
  <si>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</si>
  <si>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</si>
  <si>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</si>
  <si>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</si>
  <si>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</si>
  <si>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</si>
  <si>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</si>
  <si>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</si>
  <si>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</si>
  <si>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</si>
  <si>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</si>
  <si>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</si>
  <si>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</si>
  <si>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</si>
  <si>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</si>
  <si>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</si>
  <si>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</si>
  <si>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</si>
  <si>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</si>
  <si>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</si>
  <si>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</si>
  <si>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</si>
  <si>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</si>
  <si>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</si>
  <si>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</si>
  <si>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</si>
  <si>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</si>
  <si>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</si>
  <si>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</si>
  <si>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</si>
  <si>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</si>
  <si>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</si>
  <si>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</si>
  <si>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</si>
  <si>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</si>
  <si>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</si>
  <si>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</si>
  <si>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</si>
  <si>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</si>
  <si>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</si>
  <si>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</si>
  <si>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</si>
  <si>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</si>
  <si>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</si>
  <si>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</si>
  <si>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</si>
  <si>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</si>
  <si>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</si>
  <si>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</si>
  <si>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</si>
  <si>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</si>
  <si>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</si>
  <si>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</si>
  <si>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</si>
  <si>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</si>
  <si>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</si>
  <si>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</si>
  <si>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</si>
  <si>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</si>
  <si>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</si>
  <si>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</si>
  <si>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</si>
  <si>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</si>
  <si>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</si>
  <si>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</si>
  <si>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</si>
  <si>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</si>
  <si>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</si>
  <si>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</si>
  <si>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</si>
  <si>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</si>
  <si>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</si>
  <si>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</si>
  <si>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</si>
  <si>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</si>
  <si>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</si>
  <si>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</si>
  <si>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</si>
  <si>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</si>
  <si>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</si>
  <si>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</si>
  <si>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</si>
  <si>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</si>
  <si>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</si>
  <si>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</si>
  <si>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</si>
  <si>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</si>
  <si>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</si>
  <si>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</si>
  <si>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</si>
  <si>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</si>
  <si>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</si>
  <si>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</si>
  <si>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</si>
  <si>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</si>
  <si>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</si>
  <si>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</si>
  <si>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</si>
  <si>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</si>
  <si>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</si>
  <si>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</si>
  <si>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</si>
  <si>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</si>
  <si>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</si>
  <si>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</si>
  <si>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</si>
  <si>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</si>
  <si>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</si>
  <si>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</si>
  <si>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</si>
  <si>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</si>
  <si>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</si>
  <si>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</si>
  <si>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</si>
  <si>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</si>
  <si>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</si>
  <si>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</si>
  <si>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</si>
  <si>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</si>
  <si>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</si>
  <si>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</si>
  <si>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</si>
  <si>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</si>
  <si>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</si>
  <si>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</si>
  <si>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</si>
  <si>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</si>
  <si>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</si>
  <si>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</si>
  <si>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</si>
  <si>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</si>
  <si>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</si>
  <si>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</si>
  <si>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</si>
  <si>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</si>
  <si>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</si>
  <si>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</si>
  <si>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</si>
  <si>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</si>
  <si>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</si>
  <si>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</si>
  <si>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</si>
  <si>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</si>
  <si>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</si>
  <si>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</si>
  <si>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</si>
  <si>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</si>
  <si>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</si>
  <si>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</si>
  <si>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</si>
  <si>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</si>
  <si>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</si>
  <si>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</si>
  <si>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</si>
  <si>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</si>
  <si>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</si>
  <si>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</si>
  <si>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</si>
  <si>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</si>
  <si>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</si>
  <si>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</si>
  <si>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</si>
  <si>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</si>
  <si>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</si>
  <si>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</si>
  <si>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</si>
  <si>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</si>
  <si>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</si>
  <si>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</si>
  <si>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</si>
  <si>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</si>
  <si>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</si>
  <si>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</si>
  <si>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</si>
  <si>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</si>
  <si>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</si>
  <si>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</si>
  <si>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</si>
  <si>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</si>
  <si>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</si>
  <si>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</si>
  <si>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</si>
  <si>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</si>
  <si>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</si>
  <si>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</si>
  <si>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</si>
  <si>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</si>
  <si>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</si>
  <si>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</si>
  <si>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</si>
  <si>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</si>
  <si>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</si>
  <si>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</si>
  <si>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</si>
  <si>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</si>
  <si>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</si>
  <si>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</si>
  <si>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</si>
  <si>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</si>
  <si>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</si>
  <si>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</si>
  <si>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</si>
  <si>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</si>
  <si>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</si>
  <si>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</si>
  <si>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</si>
  <si>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</si>
  <si>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</si>
  <si>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</si>
  <si>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</si>
  <si>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</si>
  <si>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</si>
  <si>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</si>
  <si>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</si>
  <si>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</si>
  <si>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</si>
  <si>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</si>
  <si>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</si>
  <si>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</si>
  <si>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</si>
  <si>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</si>
  <si>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</si>
  <si>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</si>
  <si>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</si>
  <si>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</si>
  <si>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</si>
  <si>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</si>
  <si>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</si>
  <si>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</si>
  <si>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</si>
  <si>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</si>
  <si>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</si>
  <si>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</si>
  <si>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</si>
  <si>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</si>
  <si>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</si>
  <si>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</si>
  <si>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</si>
  <si>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</si>
  <si>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</si>
  <si>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</si>
  <si>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</si>
  <si>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</si>
  <si>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</si>
  <si>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</si>
  <si>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</si>
  <si>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</si>
  <si>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</si>
  <si>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</si>
  <si>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</si>
  <si>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</si>
  <si>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</si>
  <si>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</si>
  <si>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</si>
  <si>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</si>
  <si>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</si>
  <si>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</si>
  <si>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</si>
  <si>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</si>
  <si>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</si>
  <si>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</si>
  <si>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</si>
  <si>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</si>
  <si>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</si>
  <si>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</si>
  <si>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</si>
  <si>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</si>
  <si>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</si>
  <si>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</si>
  <si>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</si>
  <si>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</si>
  <si>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</si>
  <si>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</si>
  <si>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</si>
  <si>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</si>
  <si>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</si>
  <si>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</si>
  <si>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</si>
  <si>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</si>
  <si>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</si>
  <si>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</si>
  <si>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</si>
  <si>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</si>
  <si>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</si>
  <si>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</si>
  <si>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</si>
  <si>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</si>
  <si>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</si>
  <si>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</si>
  <si>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</si>
  <si>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</si>
  <si>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</si>
  <si>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</si>
  <si>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</si>
  <si>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</si>
  <si>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</si>
  <si>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</si>
  <si>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</si>
  <si>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</si>
  <si>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</si>
  <si>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</si>
  <si>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</si>
  <si>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</si>
  <si>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</si>
  <si>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</si>
  <si>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</si>
  <si>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</si>
  <si>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</si>
  <si>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</si>
  <si>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</si>
  <si>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</si>
  <si>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</si>
  <si>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</si>
  <si>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</si>
  <si>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</si>
  <si>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</si>
  <si>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</si>
  <si>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</si>
  <si>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</si>
  <si>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</si>
  <si>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</si>
  <si>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</si>
  <si>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</si>
  <si>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</si>
  <si>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</si>
  <si>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</si>
  <si>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</si>
  <si>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</si>
  <si>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</si>
  <si>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</si>
  <si>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</si>
  <si>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</si>
  <si>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</si>
  <si>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</si>
  <si>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</si>
  <si>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</si>
  <si>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</si>
  <si>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</si>
  <si>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</si>
  <si>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</si>
  <si>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</si>
  <si>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</si>
  <si>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</si>
  <si>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</si>
  <si>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</si>
  <si>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</si>
  <si>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</si>
  <si>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</si>
  <si>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</si>
  <si>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</si>
  <si>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</si>
  <si>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</si>
  <si>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</si>
  <si>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</si>
  <si>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</si>
  <si>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</si>
  <si>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</si>
  <si>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</si>
  <si>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</si>
  <si>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</si>
  <si>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</si>
  <si>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</si>
  <si>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</si>
  <si>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</si>
  <si>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</si>
  <si>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</si>
  <si>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</si>
  <si>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</si>
  <si>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</si>
  <si>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</si>
  <si>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</si>
  <si>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</si>
  <si>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</si>
  <si>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</si>
  <si>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</si>
  <si>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</si>
  <si>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</si>
  <si>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</si>
  <si>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</si>
  <si>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</si>
  <si>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</si>
  <si>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</si>
  <si>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</si>
  <si>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</si>
  <si>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</si>
  <si>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</si>
  <si>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</si>
  <si>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</si>
  <si>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</si>
  <si>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</si>
  <si>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</si>
  <si>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</si>
  <si>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</si>
  <si>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</si>
  <si>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</si>
  <si>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</si>
  <si>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</si>
  <si>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</si>
  <si>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</si>
  <si>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</si>
  <si>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</si>
  <si>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</si>
  <si>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</si>
  <si>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</si>
  <si>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</si>
  <si>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</si>
  <si>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</si>
  <si>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</si>
  <si>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</si>
  <si>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</si>
  <si>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</si>
  <si>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</si>
  <si>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</si>
  <si>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</si>
  <si>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</si>
  <si>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</si>
  <si>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</si>
  <si>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</si>
  <si>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</si>
  <si>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</si>
  <si>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</si>
  <si>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</si>
  <si>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</si>
  <si>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</si>
  <si>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</si>
  <si>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</si>
  <si>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</si>
  <si>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</si>
  <si>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</si>
  <si>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</si>
  <si>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</si>
  <si>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</si>
  <si>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</si>
  <si>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</si>
  <si>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</si>
  <si>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</si>
  <si>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</si>
  <si>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</si>
  <si>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</si>
  <si>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</si>
  <si>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</si>
  <si>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</si>
  <si>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</si>
  <si>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</si>
  <si>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</si>
  <si>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</si>
  <si>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</si>
  <si>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</si>
  <si>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</si>
  <si>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</si>
  <si>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</si>
  <si>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</si>
  <si>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</si>
  <si>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</si>
  <si>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</si>
  <si>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</si>
  <si>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</si>
  <si>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</si>
  <si>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</si>
  <si>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</si>
  <si>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</si>
  <si>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</si>
  <si>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</si>
  <si>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</si>
  <si>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</si>
  <si>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</si>
  <si>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</si>
  <si>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</si>
  <si>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</si>
  <si>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</si>
  <si>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</si>
  <si>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</si>
  <si>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</si>
  <si>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</si>
  <si>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</si>
  <si>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</si>
  <si>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</si>
  <si>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</si>
  <si>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</si>
  <si>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</si>
  <si>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</si>
  <si>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</si>
  <si>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</si>
  <si>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</si>
  <si>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</si>
  <si>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</si>
  <si>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</si>
  <si>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</si>
  <si>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</si>
  <si>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</si>
  <si>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</si>
  <si>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</si>
  <si>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</si>
  <si>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</si>
  <si>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</si>
  <si>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</si>
  <si>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</si>
  <si>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</si>
  <si>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</si>
  <si>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</si>
  <si>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</si>
  <si>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</si>
  <si>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</si>
  <si>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</si>
  <si>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</si>
  <si>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</si>
  <si>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</si>
  <si>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</si>
  <si>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</si>
  <si>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</si>
  <si>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</si>
  <si>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</si>
  <si>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</si>
  <si>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</si>
  <si>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</si>
  <si>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</si>
  <si>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</si>
  <si>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</si>
  <si>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</si>
  <si>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</si>
  <si>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</si>
  <si>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</si>
  <si>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</si>
  <si>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</si>
  <si>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</si>
  <si>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</si>
  <si>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</si>
  <si>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</si>
  <si>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</si>
  <si>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</si>
  <si>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</si>
  <si>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</si>
  <si>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</si>
  <si>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</si>
  <si>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</si>
  <si>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</si>
  <si>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</si>
  <si>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</si>
  <si>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</si>
  <si>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</si>
  <si>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</si>
  <si>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</si>
  <si>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</si>
  <si>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</si>
  <si>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</si>
  <si>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</si>
  <si>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</si>
  <si>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</si>
  <si>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</si>
  <si>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</si>
  <si>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</si>
  <si>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</si>
  <si>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</si>
  <si>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</si>
  <si>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</si>
  <si>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</si>
  <si>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</si>
  <si>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</si>
  <si>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</si>
  <si>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</si>
  <si>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</si>
  <si>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</si>
  <si>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</si>
  <si>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</si>
  <si>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</si>
  <si>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</si>
  <si>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</si>
  <si>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</si>
  <si>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</si>
  <si>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</si>
  <si>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</si>
  <si>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</si>
  <si>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</si>
  <si>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</si>
  <si>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</si>
  <si>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</si>
  <si>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</si>
  <si>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</si>
  <si>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</si>
  <si>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</si>
  <si>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</si>
  <si>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</si>
  <si>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</si>
  <si>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</si>
  <si>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</si>
  <si>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</si>
  <si>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</si>
  <si>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</si>
  <si>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</si>
  <si>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</si>
  <si>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</si>
  <si>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</si>
  <si>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</si>
  <si>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</si>
  <si>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</si>
  <si>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</si>
  <si>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</si>
  <si>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</si>
  <si>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</si>
  <si>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</si>
  <si>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</si>
  <si>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</si>
  <si>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</si>
  <si>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</si>
  <si>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</si>
  <si>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</si>
  <si>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</si>
  <si>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</si>
  <si>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</si>
  <si>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</si>
  <si>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</si>
  <si>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</si>
  <si>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</si>
  <si>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</si>
  <si>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</si>
  <si>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</si>
  <si>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</si>
  <si>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</si>
  <si>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</si>
  <si>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</si>
  <si>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</si>
  <si>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</si>
  <si>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</si>
  <si>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</si>
  <si>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</si>
  <si>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</si>
  <si>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</si>
  <si>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</si>
  <si>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</si>
  <si>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</si>
  <si>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</si>
  <si>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</si>
  <si>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</si>
  <si>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</si>
  <si>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</si>
  <si>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</si>
  <si>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</si>
  <si>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</si>
  <si>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</si>
  <si>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</si>
  <si>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</si>
  <si>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</si>
  <si>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</si>
  <si>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</si>
  <si>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</si>
  <si>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</si>
  <si>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</si>
  <si>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</si>
  <si>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</si>
  <si>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</si>
  <si>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</si>
  <si>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</si>
  <si>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</si>
  <si>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</si>
  <si>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</si>
  <si>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</si>
  <si>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</si>
  <si>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</si>
  <si>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</si>
  <si>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</si>
  <si>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</si>
  <si>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</si>
  <si>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</si>
  <si>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</si>
  <si>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</si>
  <si>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</si>
  <si>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</si>
  <si>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</si>
  <si>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</si>
  <si>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</si>
  <si>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</si>
  <si>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</si>
  <si>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</si>
  <si>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</si>
  <si>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</si>
  <si>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</si>
  <si>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</si>
  <si>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</si>
  <si>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</si>
  <si>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</si>
  <si>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</si>
  <si>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</si>
  <si>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</si>
  <si>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</si>
  <si>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</si>
  <si>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</si>
  <si>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</si>
  <si>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</si>
  <si>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</si>
  <si>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</si>
  <si>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</si>
  <si>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</si>
  <si>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</si>
  <si>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</si>
  <si>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</si>
  <si>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</si>
  <si>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</si>
  <si>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</si>
  <si>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</si>
  <si>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</si>
  <si>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</si>
  <si>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</si>
  <si>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</si>
  <si>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</si>
  <si>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</si>
  <si>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</si>
  <si>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</si>
  <si>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</si>
  <si>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</si>
  <si>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</si>
  <si>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</si>
  <si>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</si>
  <si>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</si>
  <si>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</si>
  <si>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</si>
  <si>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</si>
  <si>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</si>
  <si>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</si>
  <si>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</si>
  <si>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</si>
  <si>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</si>
  <si>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</si>
  <si>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</si>
  <si>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</si>
  <si>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</si>
  <si>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</si>
  <si>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</si>
  <si>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</si>
  <si>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</si>
  <si>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</si>
  <si>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</si>
  <si>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</si>
  <si>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</si>
  <si>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</si>
  <si>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</si>
  <si>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</si>
  <si>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</si>
  <si>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</si>
  <si>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</si>
  <si>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</si>
  <si>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</si>
  <si>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</si>
  <si>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</si>
  <si>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</si>
  <si>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</si>
  <si>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</si>
  <si>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</si>
  <si>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</si>
  <si>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</si>
  <si>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</si>
  <si>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</si>
  <si>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</si>
  <si>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</si>
  <si>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</si>
  <si>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</si>
  <si>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</si>
  <si>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</si>
  <si>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</si>
  <si>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</si>
  <si>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</si>
  <si>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</si>
  <si>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</si>
  <si>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</si>
  <si>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</si>
  <si>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</si>
  <si>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</si>
  <si>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</si>
  <si>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</si>
  <si>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</si>
  <si>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</si>
  <si>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</si>
  <si>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</si>
  <si>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</si>
  <si>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</si>
  <si>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</si>
  <si>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</si>
  <si>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</si>
  <si>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</si>
  <si>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</si>
  <si>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</si>
  <si>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</si>
  <si>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</si>
  <si>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</si>
  <si>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</si>
  <si>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</si>
  <si>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</si>
  <si>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</si>
  <si>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</si>
  <si>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</si>
  <si>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</si>
  <si>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</si>
  <si>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</si>
  <si>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</si>
  <si>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</si>
  <si>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</si>
  <si>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</si>
  <si>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</si>
  <si>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</si>
  <si>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</si>
  <si>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</si>
  <si>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</si>
  <si>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</si>
  <si>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</si>
  <si>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</si>
  <si>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</si>
  <si>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</si>
  <si>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</si>
  <si>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</si>
  <si>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</si>
  <si>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</si>
  <si>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</si>
  <si>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</si>
  <si>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</si>
  <si>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</si>
  <si>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</si>
  <si>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</si>
  <si>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</si>
  <si>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</si>
  <si>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</si>
  <si>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</si>
  <si>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</si>
  <si>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</si>
  <si>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</si>
  <si>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</si>
  <si>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</si>
  <si>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</si>
  <si>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</si>
  <si>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</si>
  <si>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</si>
  <si>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</si>
  <si>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</si>
  <si>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</si>
  <si>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</si>
  <si>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</si>
  <si>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</si>
  <si>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</si>
  <si>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</si>
  <si>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</si>
  <si>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</si>
  <si>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</si>
  <si>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</si>
  <si>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</si>
  <si>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</si>
  <si>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</si>
  <si>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</si>
  <si>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</si>
  <si>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</si>
  <si>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</si>
  <si>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</si>
  <si>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</si>
  <si>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</si>
  <si>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</si>
  <si>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</si>
  <si>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</si>
  <si>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</si>
  <si>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</si>
  <si>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</si>
  <si>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</si>
  <si>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</si>
  <si>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</si>
  <si>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</si>
  <si>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</si>
  <si>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</si>
  <si>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</si>
  <si>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</si>
  <si>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</si>
  <si>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</si>
  <si>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</si>
  <si>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</si>
  <si>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</si>
  <si>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</si>
  <si>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</si>
  <si>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</si>
  <si>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</si>
  <si>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</si>
  <si>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</si>
  <si>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</si>
  <si>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</si>
  <si>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</si>
  <si>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</si>
  <si>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</si>
  <si>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</si>
  <si>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</si>
  <si>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</si>
  <si>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</si>
  <si>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</si>
  <si>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</si>
  <si>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</si>
  <si>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</si>
  <si>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</si>
  <si>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</si>
  <si>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</si>
  <si>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</si>
  <si>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</si>
  <si>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</si>
  <si>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</si>
  <si>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</si>
  <si>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</si>
  <si>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</si>
  <si>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</si>
  <si>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</si>
  <si>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</si>
  <si>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</si>
  <si>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</si>
  <si>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</si>
  <si>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</si>
  <si>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</si>
  <si>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</si>
  <si>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</si>
  <si>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</si>
  <si>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</si>
  <si>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</si>
  <si>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</si>
  <si>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</si>
  <si>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</si>
  <si>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</si>
  <si>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</si>
  <si>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</si>
  <si>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</si>
  <si>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</si>
  <si>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</si>
  <si>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</si>
  <si>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</si>
  <si>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</si>
  <si>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</si>
  <si>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</si>
  <si>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</si>
  <si>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</si>
  <si>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</si>
  <si>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</si>
  <si>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</si>
  <si>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</si>
  <si>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</si>
  <si>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</si>
  <si>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</si>
  <si>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</si>
  <si>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</si>
  <si>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</si>
  <si>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</si>
  <si>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</si>
  <si>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</si>
  <si>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</si>
  <si>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</si>
  <si>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</si>
  <si>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</si>
  <si>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</si>
  <si>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</si>
  <si>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</si>
  <si>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</si>
  <si>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</si>
  <si>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</si>
  <si>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</si>
  <si>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</si>
  <si>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</si>
  <si>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</si>
  <si>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</si>
  <si>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</si>
  <si>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</si>
  <si>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</si>
  <si>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</si>
  <si>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</si>
  <si>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</si>
  <si>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</si>
  <si>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</si>
  <si>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</si>
  <si>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</si>
  <si>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</si>
  <si>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</si>
  <si>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</si>
  <si>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</si>
  <si>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</si>
  <si>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</si>
  <si>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</si>
  <si>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</si>
  <si>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</si>
  <si>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</si>
  <si>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</si>
  <si>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</si>
  <si>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</si>
  <si>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</si>
  <si>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</si>
  <si>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</si>
  <si>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</si>
  <si>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</si>
  <si>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</si>
  <si>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</si>
  <si>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</si>
  <si>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</si>
  <si>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</si>
  <si>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</si>
  <si>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</si>
  <si>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</si>
  <si>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</si>
  <si>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</si>
  <si>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</si>
  <si>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</si>
  <si>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</si>
  <si>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</si>
  <si>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</si>
  <si>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</si>
  <si>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</si>
  <si>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</si>
  <si>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</si>
  <si>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</si>
  <si>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</si>
  <si>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</si>
  <si>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</si>
  <si>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</si>
  <si>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</si>
  <si>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</si>
  <si>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</si>
  <si>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</si>
  <si>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</si>
  <si>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</si>
  <si>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</si>
  <si>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</si>
  <si>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</si>
  <si>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</si>
  <si>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</si>
  <si>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</si>
  <si>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</si>
  <si>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</si>
  <si>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</si>
  <si>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</si>
  <si>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</si>
  <si>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</si>
  <si>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</si>
  <si>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</si>
  <si>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</si>
  <si>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</si>
  <si>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</si>
  <si>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</si>
  <si>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</si>
  <si>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</si>
  <si>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</si>
  <si>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</si>
  <si>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</si>
  <si>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</si>
  <si>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</si>
  <si>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</si>
  <si>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</si>
  <si>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</si>
  <si>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</si>
  <si>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</si>
  <si>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</si>
  <si>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</si>
  <si>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</si>
  <si>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</si>
  <si>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</si>
  <si>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</si>
  <si>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</si>
  <si>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</si>
  <si>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</si>
  <si>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</si>
  <si>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</si>
  <si>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</si>
  <si>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</si>
  <si>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</si>
  <si>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</si>
  <si>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</si>
  <si>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</si>
  <si>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</si>
  <si>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</si>
  <si>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</si>
  <si>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</si>
  <si>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</si>
  <si>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</si>
  <si>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</si>
  <si>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</si>
  <si>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</si>
  <si>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</si>
  <si>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</si>
  <si>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</si>
  <si>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</si>
  <si>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</si>
  <si>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</si>
  <si>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</si>
  <si>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</si>
  <si>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</si>
  <si>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</si>
  <si>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</si>
  <si>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</si>
  <si>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</si>
  <si>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</si>
  <si>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</si>
  <si>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</si>
  <si>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</si>
  <si>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</si>
  <si>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</si>
  <si>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</si>
  <si>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</si>
  <si>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</si>
  <si>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</si>
  <si>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</si>
  <si>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</si>
  <si>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</si>
  <si>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</si>
  <si>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</si>
  <si>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</si>
  <si>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</si>
  <si>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</si>
  <si>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</si>
  <si>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</si>
  <si>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</si>
  <si>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</si>
  <si>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</si>
  <si>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</si>
  <si>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</si>
  <si>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</si>
  <si>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</si>
  <si>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</si>
  <si>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</si>
  <si>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</si>
  <si>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</si>
  <si>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</si>
  <si>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</si>
  <si>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</si>
  <si>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</si>
  <si>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</si>
  <si>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</si>
  <si>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</si>
  <si>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</si>
  <si>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</si>
  <si>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</si>
  <si>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</si>
  <si>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</si>
  <si>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</si>
  <si>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</si>
  <si>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</si>
  <si>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</si>
  <si>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</si>
  <si>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</si>
  <si>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</si>
  <si>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</si>
  <si>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</si>
  <si>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</si>
  <si>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</si>
  <si>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</si>
  <si>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</si>
  <si>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</si>
  <si>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</si>
  <si>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</si>
  <si>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</si>
  <si>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</si>
  <si>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</si>
  <si>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</si>
  <si>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</si>
  <si>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</si>
  <si>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</si>
  <si>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</si>
  <si>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</si>
  <si>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</si>
  <si>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</si>
  <si>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</si>
  <si>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</si>
  <si>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</si>
  <si>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</si>
  <si>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</si>
  <si>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</si>
  <si>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</si>
  <si>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</si>
  <si>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</si>
  <si>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</si>
  <si>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</si>
  <si>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</si>
  <si>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</si>
  <si>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</si>
  <si>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</si>
  <si>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</si>
  <si>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</si>
  <si>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</si>
  <si>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</si>
  <si>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</si>
  <si>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</si>
  <si>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</si>
  <si>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</si>
  <si>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</si>
  <si>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</si>
  <si>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</si>
  <si>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</si>
  <si>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</si>
  <si>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</si>
  <si>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</si>
  <si>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</si>
  <si>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</si>
  <si>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</si>
  <si>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</si>
  <si>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</si>
  <si>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</si>
  <si>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</si>
  <si>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</si>
  <si>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</si>
  <si>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</si>
  <si>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</si>
  <si>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</si>
  <si>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</si>
  <si>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</si>
  <si>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</si>
  <si>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</si>
  <si>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</si>
  <si>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</si>
  <si>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</si>
  <si>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</si>
  <si>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</si>
  <si>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</si>
  <si>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</si>
  <si>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</si>
  <si>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</si>
  <si>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</si>
  <si>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</si>
  <si>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</si>
  <si>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</si>
  <si>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</si>
  <si>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</si>
  <si>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</si>
  <si>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</si>
  <si>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</si>
  <si>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</si>
  <si>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</si>
  <si>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</si>
  <si>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</si>
  <si>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</si>
  <si>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</si>
  <si>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</si>
  <si>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</si>
  <si>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</si>
  <si>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</si>
  <si>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</si>
  <si>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</si>
  <si>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</si>
  <si>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</si>
  <si>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</si>
  <si>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</si>
  <si>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</si>
  <si>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</si>
  <si>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</si>
  <si>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</si>
  <si>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</si>
  <si>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</si>
  <si>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</si>
  <si>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</si>
  <si>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</si>
  <si>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</si>
  <si>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</si>
  <si>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</si>
  <si>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</si>
  <si>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</si>
  <si>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</si>
  <si>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</si>
  <si>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</si>
  <si>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</si>
  <si>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</si>
  <si>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</si>
  <si>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</si>
  <si>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</si>
  <si>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</si>
  <si>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</si>
  <si>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</si>
  <si>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</si>
  <si>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</si>
  <si>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</si>
  <si>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</si>
  <si>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</si>
  <si>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</si>
  <si>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</si>
  <si>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</si>
  <si>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</si>
  <si>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</si>
  <si>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</si>
  <si>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</si>
  <si>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</si>
  <si>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</si>
  <si>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</si>
  <si>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</si>
  <si>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</si>
  <si>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</si>
  <si>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</si>
  <si>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</si>
  <si>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</si>
  <si>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</si>
  <si>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</si>
  <si>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</si>
  <si>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</si>
  <si>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</si>
  <si>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</si>
  <si>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</si>
  <si>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</si>
  <si>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</si>
  <si>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</si>
  <si>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</si>
  <si>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</si>
  <si>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</si>
  <si>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</si>
  <si>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</si>
  <si>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</si>
  <si>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</si>
  <si>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</si>
  <si>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</si>
  <si>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</si>
  <si>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</si>
  <si>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</si>
  <si>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</si>
  <si>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</si>
  <si>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</si>
  <si>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</si>
  <si>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</si>
  <si>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</si>
  <si>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</si>
  <si>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</si>
  <si>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</si>
  <si>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</si>
  <si>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</si>
  <si>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</si>
  <si>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</si>
  <si>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</si>
  <si>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</si>
  <si>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</si>
  <si>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</si>
  <si>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</si>
  <si>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</si>
  <si>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</si>
  <si>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</si>
  <si>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</si>
  <si>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</si>
  <si>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</si>
  <si>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</si>
  <si>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</si>
  <si>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</si>
  <si>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</si>
  <si>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</si>
  <si>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</si>
  <si>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</si>
  <si>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</si>
  <si>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</si>
  <si>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</si>
  <si>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</si>
  <si>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</si>
  <si>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</si>
  <si>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</si>
  <si>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</si>
  <si>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</si>
  <si>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</si>
  <si>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</si>
  <si>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</si>
  <si>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</si>
  <si>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</si>
  <si>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</si>
  <si>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</si>
  <si>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</si>
  <si>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</si>
  <si>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</si>
  <si>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</si>
  <si>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</si>
  <si>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</si>
  <si>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</si>
  <si>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</si>
  <si>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</si>
  <si>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</si>
  <si>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</si>
  <si>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</si>
  <si>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</si>
  <si>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</si>
  <si>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</si>
  <si>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</si>
  <si>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</si>
  <si>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</si>
  <si>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</si>
  <si>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</si>
  <si>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</si>
  <si>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</si>
  <si>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</si>
  <si>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</si>
  <si>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</si>
  <si>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</si>
  <si>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</si>
  <si>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</si>
  <si>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</si>
  <si>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</si>
  <si>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</si>
  <si>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</si>
  <si>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</si>
  <si>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</si>
  <si>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</si>
  <si>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</si>
  <si>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</si>
  <si>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</si>
  <si>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</si>
  <si>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</si>
  <si>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</si>
  <si>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</si>
  <si>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</si>
  <si>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</si>
  <si>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</si>
  <si>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</si>
  <si>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</si>
  <si>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</si>
  <si>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</si>
  <si>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</si>
  <si>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</si>
  <si>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</si>
  <si>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</si>
  <si>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</si>
  <si>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</si>
  <si>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</si>
  <si>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</si>
  <si>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</si>
  <si>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</si>
  <si>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</si>
  <si>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</si>
  <si>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</si>
  <si>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</si>
  <si>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</si>
  <si>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</si>
  <si>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</si>
  <si>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</si>
  <si>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</si>
  <si>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</si>
  <si>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</si>
  <si>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</si>
  <si>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</si>
  <si>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</si>
  <si>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</si>
  <si>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</si>
  <si>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</si>
  <si>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</si>
  <si>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</si>
  <si>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</si>
  <si>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</si>
  <si>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</si>
  <si>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</si>
  <si>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</si>
  <si>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</si>
  <si>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</si>
  <si>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</si>
  <si>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</si>
  <si>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</si>
  <si>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</si>
  <si>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</si>
  <si>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</si>
  <si>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</si>
  <si>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</si>
  <si>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</si>
  <si>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</si>
  <si>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</si>
  <si>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</si>
  <si>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</si>
  <si>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</si>
  <si>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</si>
  <si>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</si>
  <si>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</si>
  <si>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</si>
  <si>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</si>
  <si>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</si>
  <si>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</si>
  <si>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</si>
  <si>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</si>
  <si>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</si>
  <si>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</si>
  <si>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</si>
  <si>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</si>
  <si>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</si>
  <si>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</si>
  <si>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</si>
  <si>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</si>
  <si>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</si>
  <si>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</si>
  <si>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</si>
  <si>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</si>
  <si>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</si>
  <si>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</si>
  <si>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</si>
  <si>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</si>
  <si>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</si>
  <si>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</si>
  <si>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</si>
  <si>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</si>
  <si>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</si>
  <si>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</si>
  <si>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</si>
  <si>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</si>
  <si>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</si>
  <si>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</si>
  <si>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</si>
  <si>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</si>
  <si>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</si>
  <si>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</si>
  <si>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</si>
  <si>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</si>
  <si>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</si>
  <si>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</si>
  <si>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</si>
  <si>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</si>
  <si>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</si>
  <si>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</si>
  <si>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</si>
  <si>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</si>
  <si>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</si>
  <si>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</si>
  <si>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</si>
  <si>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</si>
  <si>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</si>
  <si>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</si>
  <si>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</si>
  <si>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</si>
  <si>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</si>
  <si>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</si>
  <si>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</si>
  <si>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</si>
  <si>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</si>
  <si>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</si>
  <si>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</si>
  <si>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</si>
  <si>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</si>
  <si>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</si>
  <si>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</si>
  <si>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</si>
  <si>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</si>
  <si>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</si>
  <si>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</si>
  <si>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</si>
  <si>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</si>
  <si>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</si>
  <si>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</si>
  <si>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</si>
  <si>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</si>
  <si>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</si>
  <si>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</si>
  <si>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</si>
  <si>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</si>
  <si>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</si>
  <si>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</si>
  <si>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</si>
  <si>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</si>
  <si>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</si>
  <si>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</si>
  <si>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</si>
  <si>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</si>
  <si>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</si>
  <si>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</si>
  <si>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</si>
  <si>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</si>
  <si>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</si>
  <si>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</si>
  <si>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</si>
  <si>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</si>
  <si>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</si>
  <si>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</si>
  <si>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</si>
  <si>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</si>
  <si>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</si>
  <si>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</si>
  <si>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</si>
  <si>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</si>
  <si>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</si>
  <si>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</si>
  <si>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</si>
  <si>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</si>
  <si>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</si>
  <si>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</si>
  <si>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</si>
  <si>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</si>
  <si>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</si>
  <si>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</si>
  <si>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</si>
  <si>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</si>
  <si>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</si>
  <si>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</si>
  <si>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</si>
  <si>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</si>
  <si>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</si>
  <si>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</si>
  <si>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</si>
  <si>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</si>
  <si>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</si>
  <si>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</si>
  <si>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</si>
  <si>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</si>
  <si>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</si>
  <si>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</si>
  <si>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</si>
  <si>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</si>
  <si>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</si>
  <si>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</si>
  <si>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</si>
  <si>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</si>
  <si>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</si>
  <si>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</si>
  <si>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</si>
  <si>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</si>
  <si>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</si>
  <si>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</si>
  <si>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</si>
  <si>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</si>
  <si>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</si>
  <si>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</si>
  <si>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</si>
  <si>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</si>
  <si>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</si>
  <si>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</si>
  <si>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</si>
  <si>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</si>
  <si>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</si>
  <si>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</si>
  <si>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</si>
  <si>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</si>
  <si>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</si>
  <si>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</si>
  <si>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</si>
  <si>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</si>
  <si>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</si>
  <si>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</si>
  <si>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</si>
  <si>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</si>
  <si>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</si>
  <si>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</si>
  <si>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</si>
  <si>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</si>
  <si>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</si>
  <si>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</si>
  <si>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</si>
  <si>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</si>
  <si>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</si>
  <si>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</si>
  <si>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</si>
  <si>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</si>
  <si>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</si>
  <si>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</si>
  <si>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</si>
  <si>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</si>
  <si>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</si>
  <si>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</si>
  <si>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</si>
  <si>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</si>
  <si>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</si>
  <si>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</si>
  <si>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</si>
  <si>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</si>
  <si>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</si>
  <si>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</si>
  <si>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</si>
  <si>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</si>
  <si>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</si>
  <si>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</si>
  <si>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</si>
  <si>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</si>
  <si>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</si>
  <si>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</si>
  <si>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</si>
  <si>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</si>
  <si>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</si>
  <si>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</si>
  <si>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</si>
  <si>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</si>
  <si>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</si>
  <si>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</si>
  <si>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</si>
  <si>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</si>
  <si>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</si>
  <si>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</si>
  <si>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</si>
  <si>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</si>
  <si>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</si>
  <si>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</si>
  <si>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</si>
  <si>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</si>
  <si>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</si>
  <si>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</si>
  <si>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</si>
  <si>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</si>
  <si>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</si>
  <si>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</si>
  <si>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</si>
  <si>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</si>
  <si>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</si>
  <si>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</si>
  <si>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</si>
  <si>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</si>
  <si>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</si>
  <si>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</si>
  <si>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</si>
  <si>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</si>
  <si>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</si>
  <si>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</si>
  <si>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</si>
  <si>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</si>
  <si>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</si>
  <si>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</si>
  <si>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</si>
  <si>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</si>
  <si>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</si>
  <si>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</si>
  <si>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</si>
  <si>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</si>
  <si>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</si>
  <si>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</si>
  <si>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</si>
  <si>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</si>
  <si>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</si>
  <si>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</si>
  <si>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</si>
  <si>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</si>
  <si>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</si>
  <si>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</si>
  <si>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</si>
  <si>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</si>
  <si>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</si>
  <si>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</si>
  <si>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</si>
  <si>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</si>
  <si>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</si>
  <si>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</si>
  <si>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</si>
  <si>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</si>
  <si>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</si>
  <si>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</si>
  <si>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</si>
  <si>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</si>
  <si>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</si>
  <si>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</si>
  <si>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</si>
  <si>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</si>
  <si>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</si>
  <si>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</si>
  <si>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</si>
  <si>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</si>
  <si>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</si>
  <si>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</si>
  <si>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</si>
  <si>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</si>
  <si>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</si>
  <si>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</si>
  <si>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</si>
  <si>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</si>
  <si>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</si>
  <si>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</si>
  <si>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</si>
  <si>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</si>
  <si>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</si>
  <si>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</si>
  <si>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</si>
  <si>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</si>
  <si>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</si>
  <si>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</si>
  <si>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</si>
  <si>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</si>
  <si>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</si>
  <si>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</si>
  <si>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</si>
  <si>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</si>
  <si>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</si>
  <si>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</si>
  <si>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</si>
  <si>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</si>
  <si>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</si>
  <si>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</si>
  <si>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</si>
  <si>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</si>
  <si>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</si>
  <si>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</si>
  <si>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</si>
  <si>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</si>
  <si>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</si>
  <si>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</si>
  <si>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</si>
  <si>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</si>
  <si>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</si>
  <si>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</si>
  <si>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</si>
  <si>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</si>
  <si>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</si>
  <si>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</si>
  <si>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</si>
  <si>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</si>
  <si>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</si>
  <si>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</si>
  <si>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</si>
  <si>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</si>
  <si>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</si>
  <si>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</si>
  <si>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</si>
  <si>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</si>
  <si>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</si>
  <si>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</si>
  <si>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</si>
  <si>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</si>
  <si>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</si>
  <si>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</si>
  <si>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</si>
  <si>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</si>
  <si>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</si>
  <si>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</si>
  <si>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</si>
  <si>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</si>
  <si>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</si>
  <si>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</si>
  <si>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</si>
  <si>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</si>
  <si>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</si>
  <si>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</si>
  <si>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</si>
  <si>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</si>
  <si>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</si>
  <si>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</si>
  <si>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</si>
  <si>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</si>
  <si>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</si>
  <si>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</si>
  <si>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</si>
  <si>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</si>
  <si>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</si>
  <si>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</si>
  <si>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</si>
  <si>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</si>
  <si>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</si>
  <si>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</si>
  <si>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</si>
  <si>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</si>
  <si>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</si>
  <si>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</si>
  <si>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</si>
  <si>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</si>
  <si>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</si>
  <si>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</si>
  <si>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</si>
  <si>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</si>
  <si>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</si>
  <si>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</si>
  <si>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</si>
  <si>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</si>
  <si>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</si>
  <si>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</si>
  <si>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</si>
  <si>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</si>
  <si>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</si>
  <si>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</si>
  <si>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</si>
  <si>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</si>
  <si>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</si>
  <si>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</si>
  <si>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</si>
  <si>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</si>
  <si>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</si>
  <si>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</si>
  <si>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</si>
  <si>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</si>
  <si>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</si>
  <si>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</si>
  <si>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</si>
  <si>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</si>
  <si>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</si>
  <si>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</si>
  <si>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</si>
  <si>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</si>
  <si>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</si>
  <si>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</si>
  <si>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</si>
  <si>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</si>
  <si>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</si>
  <si>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</si>
  <si>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</si>
  <si>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</si>
  <si>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</si>
  <si>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</si>
  <si>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</si>
  <si>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</si>
  <si>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</si>
  <si>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</si>
  <si>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</si>
  <si>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</si>
  <si>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</si>
  <si>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</si>
  <si>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</si>
  <si>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</si>
  <si>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</si>
  <si>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</si>
  <si>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</si>
  <si>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</si>
  <si>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</si>
  <si>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</si>
  <si>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</si>
  <si>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</si>
  <si>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</si>
  <si>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</si>
  <si>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</si>
  <si>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</si>
  <si>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</si>
  <si>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</si>
  <si>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</si>
  <si>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</si>
  <si>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</si>
  <si>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</si>
  <si>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</si>
  <si>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</si>
  <si>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</si>
  <si>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</si>
  <si>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</si>
  <si>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</si>
  <si>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</si>
  <si>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</si>
  <si>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</si>
  <si>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</si>
  <si>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</si>
  <si>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</si>
  <si>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</si>
  <si>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</si>
  <si>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</si>
  <si>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</si>
  <si>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</si>
  <si>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</si>
  <si>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</si>
  <si>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</si>
  <si>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</si>
  <si>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</si>
  <si>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</si>
  <si>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</si>
  <si>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</si>
  <si>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</si>
  <si>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</si>
  <si>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</si>
  <si>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</si>
  <si>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</si>
  <si>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</si>
  <si>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</si>
  <si>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</si>
  <si>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</si>
  <si>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</si>
  <si>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</si>
  <si>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</si>
  <si>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</si>
  <si>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</si>
  <si>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</si>
  <si>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</si>
  <si>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</si>
  <si>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</si>
  <si>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</si>
  <si>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</si>
  <si>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</si>
  <si>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</si>
  <si>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</si>
  <si>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</si>
  <si>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</si>
  <si>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</si>
  <si>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</si>
  <si>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</si>
  <si>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</si>
  <si>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</si>
  <si>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</si>
  <si>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</si>
  <si>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</si>
  <si>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</si>
  <si>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</si>
  <si>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</si>
  <si>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</si>
  <si>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</si>
  <si>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</si>
  <si>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</si>
  <si>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</si>
  <si>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</si>
  <si>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</si>
  <si>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</si>
  <si>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</si>
  <si>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</si>
  <si>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</si>
  <si>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</si>
  <si>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</si>
  <si>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</si>
  <si>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</si>
  <si>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</si>
  <si>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</si>
  <si>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</si>
  <si>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</si>
  <si>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</si>
  <si>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</si>
  <si>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</si>
  <si>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</si>
  <si>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</si>
  <si>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</si>
  <si>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</si>
  <si>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</si>
  <si>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</si>
  <si>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</si>
  <si>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</si>
  <si>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</si>
  <si>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</si>
  <si>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</si>
  <si>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</si>
  <si>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</si>
  <si>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</si>
  <si>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</si>
  <si>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</si>
  <si>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</si>
  <si>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</si>
  <si>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</si>
  <si>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</si>
  <si>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</si>
  <si>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</si>
  <si>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</si>
  <si>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</si>
  <si>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</si>
  <si>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</si>
  <si>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</si>
  <si>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</si>
  <si>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</si>
  <si>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</si>
  <si>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</si>
  <si>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</si>
  <si>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</si>
  <si>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</si>
  <si>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</si>
  <si>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</si>
  <si>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</si>
  <si>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</si>
  <si>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</si>
  <si>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</si>
  <si>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</si>
  <si>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</si>
  <si>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</si>
  <si>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</si>
  <si>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</si>
  <si>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</si>
  <si>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</si>
  <si>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</si>
  <si>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</si>
  <si>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</si>
  <si>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</si>
  <si>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</si>
  <si>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</si>
  <si>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</si>
  <si>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</si>
  <si>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</si>
  <si>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</si>
  <si>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</si>
  <si>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</si>
  <si>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</si>
  <si>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</si>
  <si>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</si>
  <si>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</si>
  <si>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</si>
  <si>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</si>
  <si>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</si>
  <si>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</si>
  <si>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</si>
  <si>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</si>
  <si>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</si>
  <si>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</si>
  <si>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</si>
  <si>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</si>
  <si>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</si>
  <si>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</si>
  <si>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</si>
  <si>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</si>
  <si>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</si>
  <si>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</si>
  <si>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</si>
  <si>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</si>
  <si>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</si>
  <si>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</si>
  <si>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</si>
  <si>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</si>
  <si>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</si>
  <si>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</si>
  <si>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</si>
  <si>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</si>
  <si>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</si>
  <si>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</si>
  <si>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</si>
  <si>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</si>
  <si>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</si>
  <si>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</si>
  <si>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</si>
  <si>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</si>
  <si>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</si>
  <si>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</si>
  <si>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</si>
  <si>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</si>
  <si>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</si>
  <si>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</si>
  <si>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</si>
  <si>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</si>
  <si>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</si>
  <si>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</si>
  <si>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</si>
  <si>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</si>
  <si>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</si>
  <si>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</si>
  <si>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</si>
  <si>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</si>
  <si>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</si>
  <si>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</si>
  <si>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</si>
  <si>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</si>
  <si>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</si>
  <si>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</si>
  <si>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</si>
  <si>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</si>
  <si>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</si>
  <si>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</si>
  <si>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</si>
  <si>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</si>
  <si>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</si>
  <si>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</si>
  <si>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</si>
  <si>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</si>
  <si>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</si>
  <si>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</si>
  <si>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</si>
  <si>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</si>
  <si>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</si>
  <si>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</si>
  <si>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</si>
  <si>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</si>
  <si>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</si>
  <si>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</si>
  <si>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</si>
  <si>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</si>
  <si>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</si>
  <si>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</si>
  <si>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</si>
  <si>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</si>
  <si>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</si>
  <si>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</si>
  <si>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</si>
  <si>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</si>
  <si>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</si>
  <si>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</si>
  <si>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</si>
  <si>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</si>
  <si>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</si>
  <si>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</si>
  <si>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</si>
  <si>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</si>
  <si>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</si>
  <si>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</si>
  <si>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</si>
  <si>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</si>
  <si>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</si>
  <si>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</si>
  <si>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</si>
  <si>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</si>
  <si>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</si>
  <si>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</si>
  <si>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</si>
  <si>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</si>
  <si>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</si>
  <si>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</si>
  <si>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</si>
  <si>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</si>
  <si>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</si>
  <si>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</si>
  <si>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</si>
  <si>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</si>
  <si>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</si>
  <si>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</si>
  <si>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</si>
  <si>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</si>
  <si>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</si>
  <si>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</si>
  <si>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</si>
  <si>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</si>
  <si>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</si>
  <si>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</si>
  <si>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</si>
  <si>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</si>
  <si>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</si>
  <si>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</si>
  <si>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</si>
  <si>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</si>
  <si>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</si>
  <si>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</si>
  <si>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</si>
  <si>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</si>
  <si>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</si>
  <si>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</si>
  <si>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</si>
  <si>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</si>
  <si>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</si>
  <si>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</si>
  <si>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</si>
  <si>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</si>
  <si>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</si>
  <si>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</si>
  <si>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</si>
  <si>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</si>
  <si>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</si>
  <si>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</si>
  <si>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</si>
  <si>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</si>
  <si>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</si>
  <si>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</si>
  <si>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</si>
  <si>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</si>
  <si>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</si>
  <si>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</si>
  <si>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</si>
  <si>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</si>
  <si>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</si>
  <si>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</si>
  <si>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</si>
  <si>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</si>
  <si>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</si>
  <si>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</si>
  <si>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</si>
  <si>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</si>
  <si>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</si>
  <si>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</si>
  <si>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</si>
  <si>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</si>
  <si>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</si>
  <si>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</si>
  <si>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</si>
  <si>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</si>
  <si>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</si>
  <si>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</si>
  <si>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</si>
  <si>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</si>
  <si>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</si>
  <si>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</si>
  <si>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</si>
  <si>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</si>
  <si>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</si>
  <si>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</si>
  <si>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</si>
  <si>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</si>
  <si>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</si>
  <si>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</si>
  <si>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</si>
  <si>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</si>
  <si>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</si>
  <si>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</si>
  <si>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</si>
  <si>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</si>
  <si>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</si>
  <si>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</si>
  <si>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</si>
  <si>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</si>
  <si>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</si>
  <si>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</si>
  <si>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</si>
  <si>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</si>
  <si>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</si>
  <si>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</si>
  <si>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</si>
  <si>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</si>
  <si>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</si>
  <si>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</si>
  <si>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</si>
  <si>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</si>
  <si>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</si>
  <si>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</si>
  <si>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</si>
  <si>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</si>
  <si>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</si>
  <si>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</si>
  <si>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</si>
  <si>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</si>
  <si>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</si>
  <si>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</si>
  <si>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</si>
  <si>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</si>
  <si>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</si>
  <si>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</si>
  <si>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</si>
  <si>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</si>
  <si>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</si>
  <si>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</si>
  <si>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</si>
  <si>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</si>
  <si>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</si>
  <si>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</si>
  <si>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</si>
  <si>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</si>
  <si>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</si>
  <si>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</si>
  <si>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</si>
  <si>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</si>
  <si>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</si>
  <si>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</si>
  <si>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</si>
  <si>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</si>
  <si>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</si>
  <si>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</si>
  <si>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</si>
  <si>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</si>
  <si>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</si>
  <si>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</si>
  <si>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</si>
  <si>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</si>
  <si>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</si>
  <si>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</si>
  <si>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</si>
  <si>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</si>
  <si>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</si>
  <si>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</si>
  <si>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</si>
  <si>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</si>
  <si>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</si>
  <si>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</si>
  <si>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</si>
  <si>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</si>
  <si>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</si>
  <si>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</si>
  <si>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</si>
  <si>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</si>
  <si>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</si>
  <si>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</si>
  <si>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</si>
  <si>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</si>
  <si>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</si>
  <si>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</si>
  <si>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</si>
  <si>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</si>
  <si>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</si>
  <si>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</si>
  <si>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</si>
  <si>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</si>
  <si>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</si>
  <si>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</si>
  <si>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</si>
  <si>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</si>
  <si>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</si>
  <si>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</si>
  <si>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</si>
  <si>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</si>
  <si>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</si>
  <si>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</si>
  <si>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</si>
  <si>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</si>
  <si>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</si>
  <si>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</si>
  <si>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</si>
  <si>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</si>
  <si>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</si>
  <si>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</si>
  <si>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</si>
  <si>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</si>
  <si>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</si>
  <si>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</si>
  <si>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</si>
  <si>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</si>
  <si>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</si>
  <si>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</si>
  <si>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</si>
  <si>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</si>
  <si>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</si>
  <si>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</si>
  <si>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</si>
  <si>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</si>
  <si>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</si>
  <si>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</si>
  <si>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</si>
  <si>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</si>
  <si>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</si>
  <si>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</si>
  <si>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</si>
  <si>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</si>
  <si>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</si>
  <si>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</si>
  <si>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</si>
  <si>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</si>
  <si>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</si>
  <si>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</si>
  <si>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</si>
  <si>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</si>
  <si>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</si>
  <si>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</si>
  <si>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</si>
  <si>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</si>
  <si>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</si>
  <si>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</si>
  <si>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</si>
  <si>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</si>
  <si>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</si>
  <si>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</si>
  <si>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</si>
  <si>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</si>
  <si>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</si>
  <si>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</si>
  <si>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</si>
  <si>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</si>
  <si>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</si>
  <si>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</si>
  <si>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</si>
  <si>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</si>
  <si>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</si>
  <si>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</si>
  <si>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</si>
  <si>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</si>
  <si>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</si>
  <si>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</si>
  <si>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</si>
  <si>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</si>
  <si>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</si>
  <si>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</si>
  <si>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</si>
  <si>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</si>
  <si>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</si>
  <si>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</si>
  <si>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</si>
  <si>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</si>
  <si>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</si>
  <si>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</si>
  <si>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</si>
  <si>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</si>
  <si>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</si>
  <si>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</si>
  <si>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</si>
  <si>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</si>
  <si>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</si>
  <si>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</si>
  <si>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</si>
  <si>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</si>
  <si>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</si>
  <si>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</si>
  <si>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</si>
  <si>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</si>
  <si>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</si>
  <si>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</si>
  <si>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</si>
  <si>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</si>
  <si>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</si>
  <si>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</si>
  <si>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</si>
  <si>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</si>
  <si>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</si>
  <si>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</si>
  <si>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</si>
  <si>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</si>
  <si>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</si>
  <si>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</si>
  <si>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</si>
  <si>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</si>
  <si>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</si>
  <si>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</si>
  <si>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</si>
  <si>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</si>
  <si>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</si>
  <si>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</si>
  <si>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</si>
  <si>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</si>
  <si>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</si>
  <si>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</si>
  <si>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</si>
  <si>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</si>
  <si>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</si>
  <si>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</si>
  <si>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</si>
  <si>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</si>
  <si>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</si>
  <si>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</si>
  <si>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</si>
  <si>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</si>
  <si>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</si>
  <si>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</si>
  <si>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</si>
  <si>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</si>
  <si>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</si>
  <si>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</si>
  <si>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</si>
  <si>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</si>
  <si>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</si>
  <si>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</si>
  <si>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</si>
  <si>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</si>
  <si>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</si>
  <si>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</si>
  <si>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</si>
  <si>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</si>
  <si>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</si>
  <si>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</si>
  <si>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</si>
  <si>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</si>
  <si>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</si>
  <si>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</si>
  <si>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</si>
  <si>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</si>
  <si>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</si>
  <si>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</si>
  <si>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</si>
  <si>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</si>
  <si>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</si>
  <si>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</si>
  <si>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</si>
  <si>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</si>
  <si>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</si>
  <si>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</si>
  <si>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</si>
  <si>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</si>
  <si>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</si>
  <si>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</si>
  <si>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</si>
  <si>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</si>
  <si>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</si>
  <si>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</si>
  <si>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</si>
  <si>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</si>
  <si>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</si>
  <si>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</si>
  <si>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</si>
  <si>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</si>
  <si>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</si>
  <si>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</si>
  <si>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</si>
  <si>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</si>
  <si>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</si>
  <si>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</si>
  <si>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</si>
  <si>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</si>
  <si>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</si>
  <si>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</si>
  <si>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</si>
  <si>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</si>
  <si>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</si>
  <si>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</si>
  <si>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</si>
  <si>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</si>
  <si>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</si>
  <si>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</si>
  <si>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</si>
  <si>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</si>
  <si>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</si>
  <si>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</si>
  <si>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</si>
  <si>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</si>
  <si>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</si>
  <si>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</si>
  <si>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</si>
  <si>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</si>
  <si>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</si>
  <si>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</si>
  <si>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</si>
  <si>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</si>
  <si>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</si>
  <si>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</si>
  <si>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</si>
  <si>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</si>
  <si>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</si>
  <si>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</si>
  <si>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</si>
  <si>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</si>
  <si>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</si>
  <si>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</si>
  <si>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</si>
  <si>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</si>
  <si>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</si>
  <si>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</si>
  <si>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</si>
  <si>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</si>
  <si>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</si>
  <si>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</si>
  <si>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</si>
  <si>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</si>
  <si>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</si>
  <si>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</si>
  <si>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</si>
  <si>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</si>
  <si>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</si>
  <si>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</si>
  <si>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</si>
  <si>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</si>
  <si>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</si>
  <si>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</si>
  <si>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</si>
  <si>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</si>
  <si>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</si>
  <si>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</si>
  <si>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</si>
  <si>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</si>
  <si>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</si>
  <si>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</si>
  <si>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</si>
  <si>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</si>
  <si>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</si>
  <si>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</si>
  <si>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</si>
  <si>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</si>
  <si>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</si>
  <si>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</si>
  <si>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</si>
  <si>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</si>
  <si>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</si>
  <si>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</si>
  <si>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</si>
  <si>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</si>
  <si>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</si>
  <si>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</si>
  <si>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</si>
  <si>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</si>
  <si>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</si>
  <si>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</si>
  <si>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</si>
  <si>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</si>
  <si>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</si>
  <si>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</si>
  <si>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</si>
  <si>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</si>
  <si>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</si>
  <si>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</si>
  <si>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</si>
  <si>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</si>
  <si>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</si>
  <si>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</si>
  <si>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</si>
  <si>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</si>
  <si>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</si>
  <si>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</si>
  <si>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</si>
  <si>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</si>
  <si>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</si>
  <si>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</si>
  <si>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</si>
  <si>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</si>
  <si>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</si>
  <si>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</si>
  <si>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</si>
  <si>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</si>
  <si>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</si>
  <si>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</si>
  <si>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</si>
  <si>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</si>
  <si>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</si>
  <si>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</si>
  <si>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</si>
  <si>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</si>
  <si>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</si>
  <si>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</si>
  <si>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</si>
  <si>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</si>
  <si>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</si>
  <si>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</si>
  <si>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</si>
  <si>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</si>
  <si>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</si>
  <si>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</si>
  <si>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</si>
  <si>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</si>
  <si>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</si>
  <si>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</si>
  <si>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</si>
  <si>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</si>
  <si>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</si>
  <si>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</si>
  <si>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</si>
  <si>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</si>
  <si>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</si>
  <si>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</si>
  <si>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</si>
  <si>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</si>
  <si>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</si>
  <si>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</si>
  <si>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</si>
  <si>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</si>
  <si>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</si>
  <si>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</si>
  <si>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</si>
  <si>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</si>
  <si>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</si>
  <si>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</si>
  <si>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</si>
  <si>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</si>
  <si>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</si>
  <si>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</si>
  <si>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</si>
  <si>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</si>
  <si>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</si>
  <si>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</si>
  <si>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</si>
  <si>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</si>
  <si>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</si>
  <si>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</si>
  <si>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</si>
  <si>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</si>
  <si>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</si>
  <si>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</si>
  <si>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</si>
  <si>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</si>
  <si>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</si>
  <si>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</si>
  <si>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</si>
  <si>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</si>
  <si>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</si>
  <si>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</si>
  <si>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</si>
  <si>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</si>
  <si>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</si>
  <si>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</si>
  <si>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</si>
  <si>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</si>
  <si>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</si>
  <si>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</si>
  <si>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</si>
  <si>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</si>
  <si>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</si>
  <si>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</si>
  <si>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</si>
  <si>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</si>
  <si>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</si>
  <si>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</si>
  <si>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</si>
  <si>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</si>
  <si>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</si>
  <si>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</si>
  <si>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</si>
  <si>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</si>
  <si>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</si>
  <si>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</si>
  <si>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</si>
  <si>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</si>
  <si>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</si>
  <si>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</si>
  <si>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</si>
  <si>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</si>
  <si>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</si>
  <si>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</si>
  <si>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</si>
  <si>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</si>
  <si>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</si>
  <si>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</si>
  <si>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</si>
  <si>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</si>
  <si>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</si>
  <si>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</si>
  <si>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</si>
  <si>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</si>
  <si>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</si>
  <si>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</si>
  <si>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</si>
  <si>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</si>
  <si>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</si>
  <si>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</si>
  <si>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</si>
  <si>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</si>
  <si>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</si>
  <si>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</si>
  <si>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</si>
  <si>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</si>
  <si>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</si>
  <si>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</si>
  <si>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</si>
  <si>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</si>
  <si>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</si>
  <si>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</si>
  <si>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</si>
  <si>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</si>
  <si>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</si>
  <si>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</si>
  <si>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</si>
  <si>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</si>
  <si>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</si>
  <si>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</si>
  <si>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</si>
  <si>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</si>
  <si>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</si>
  <si>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</si>
  <si>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</si>
  <si>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</si>
  <si>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</si>
  <si>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</si>
  <si>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</si>
  <si>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</si>
  <si>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</si>
  <si>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</si>
  <si>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</si>
  <si>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</si>
  <si>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</si>
  <si>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</si>
  <si>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</si>
  <si>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</si>
  <si>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</si>
  <si>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</si>
  <si>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</si>
  <si>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</si>
  <si>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</si>
  <si>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</si>
  <si>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</si>
  <si>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</si>
  <si>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</si>
  <si>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</si>
  <si>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</si>
  <si>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</si>
  <si>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</si>
  <si>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</si>
  <si>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</si>
  <si>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</si>
  <si>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</si>
  <si>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</si>
  <si>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</si>
  <si>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</si>
  <si>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</si>
  <si>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</si>
  <si>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</si>
  <si>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</si>
  <si>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</si>
  <si>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</si>
  <si>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</si>
  <si>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</si>
  <si>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</si>
  <si>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</si>
  <si>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</si>
  <si>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</si>
  <si>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</si>
  <si>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</si>
  <si>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</si>
  <si>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</si>
  <si>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</si>
  <si>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</si>
  <si>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</si>
  <si>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</si>
  <si>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</si>
  <si>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</si>
  <si>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</si>
  <si>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</si>
  <si>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</si>
  <si>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</si>
  <si>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</si>
  <si>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</si>
  <si>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</si>
  <si>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</si>
  <si>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</si>
  <si>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</si>
  <si>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</si>
  <si>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</si>
  <si>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</si>
  <si>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</si>
  <si>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</si>
  <si>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</si>
  <si>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</si>
  <si>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</si>
  <si>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</si>
  <si>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</si>
  <si>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</si>
  <si>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</si>
  <si>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</si>
  <si>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</si>
  <si>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</si>
  <si>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</si>
  <si>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</si>
  <si>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</si>
  <si>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</si>
  <si>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</si>
  <si>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</si>
  <si>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</si>
  <si>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</si>
  <si>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</si>
  <si>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</si>
  <si>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</si>
  <si>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</si>
  <si>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</si>
  <si>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</si>
  <si>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</si>
  <si>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</si>
  <si>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</si>
  <si>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</si>
  <si>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</si>
  <si>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</si>
  <si>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</si>
  <si>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</si>
  <si>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</si>
  <si>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</si>
  <si>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</si>
  <si>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</si>
  <si>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</si>
  <si>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</si>
  <si>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</si>
  <si>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</si>
  <si>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</si>
  <si>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</si>
  <si>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</si>
  <si>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</si>
  <si>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</si>
  <si>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</si>
  <si>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</si>
  <si>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</si>
  <si>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</si>
  <si>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</si>
  <si>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</si>
  <si>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</si>
  <si>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</si>
  <si>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</si>
  <si>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</si>
  <si>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</si>
  <si>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</si>
  <si>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</si>
  <si>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</si>
  <si>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</si>
  <si>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</si>
  <si>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</si>
  <si>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</si>
  <si>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</si>
  <si>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</si>
  <si>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</si>
  <si>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</si>
  <si>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</si>
  <si>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</si>
  <si>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</si>
  <si>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</si>
  <si>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</si>
  <si>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</si>
  <si>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</si>
  <si>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</si>
  <si>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</si>
  <si>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</si>
  <si>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</si>
  <si>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</si>
  <si>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</si>
  <si>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</si>
  <si>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</si>
  <si>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</si>
  <si>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</si>
  <si>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</si>
  <si>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</si>
  <si>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</si>
  <si>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</si>
  <si>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</si>
  <si>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</si>
  <si>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</si>
  <si>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</si>
  <si>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</si>
  <si>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</si>
  <si>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</si>
  <si>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</si>
  <si>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</si>
  <si>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</si>
  <si>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</si>
  <si>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</si>
  <si>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</si>
  <si>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</si>
  <si>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</si>
  <si>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</si>
  <si>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</si>
  <si>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</si>
  <si>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</si>
  <si>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</si>
  <si>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</si>
  <si>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</si>
  <si>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</si>
  <si>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</si>
  <si>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</si>
  <si>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</si>
  <si>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</si>
  <si>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</si>
  <si>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</si>
  <si>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</si>
  <si>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</si>
  <si>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</si>
  <si>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</si>
  <si>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</si>
  <si>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</si>
  <si>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</si>
  <si>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</si>
  <si>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</si>
  <si>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</si>
  <si>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</si>
  <si>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</si>
  <si>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</si>
  <si>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</si>
  <si>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</si>
  <si>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</si>
  <si>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</si>
  <si>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</si>
  <si>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</si>
  <si>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</si>
  <si>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</si>
  <si>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</si>
  <si>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</si>
  <si>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</si>
  <si>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</si>
  <si>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</si>
  <si>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</si>
  <si>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</si>
  <si>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</si>
  <si>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</si>
  <si>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</si>
  <si>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</si>
  <si>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</si>
  <si>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</si>
  <si>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</si>
  <si>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</si>
  <si>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</si>
  <si>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</si>
  <si>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</si>
  <si>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</si>
  <si>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</si>
  <si>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</si>
  <si>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</si>
  <si>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</si>
  <si>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</si>
  <si>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</si>
  <si>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</si>
  <si>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</si>
  <si>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</si>
  <si>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</si>
  <si>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</si>
  <si>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</si>
  <si>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</si>
  <si>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</si>
  <si>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</si>
  <si>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</si>
  <si>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</si>
  <si>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</si>
  <si>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</si>
  <si>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</si>
  <si>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</si>
  <si>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</si>
  <si>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</si>
  <si>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</si>
  <si>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</si>
  <si>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</si>
  <si>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</si>
  <si>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</si>
  <si>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</si>
  <si>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</si>
  <si>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</si>
  <si>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</si>
  <si>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</si>
  <si>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</si>
  <si>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</si>
  <si>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</si>
  <si>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</si>
  <si>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</si>
  <si>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</si>
  <si>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</si>
  <si>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</si>
  <si>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</si>
  <si>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</si>
  <si>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</si>
  <si>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</si>
  <si>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</si>
  <si>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</si>
  <si>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</si>
  <si>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</si>
  <si>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</si>
  <si>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</si>
  <si>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</si>
  <si>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</si>
  <si>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</si>
  <si>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</si>
  <si>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</si>
  <si>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</si>
  <si>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</si>
  <si>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</si>
  <si>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</si>
  <si>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</si>
  <si>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</si>
  <si>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</si>
  <si>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</si>
  <si>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</si>
  <si>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</si>
  <si>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</si>
  <si>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</si>
  <si>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</si>
  <si>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</si>
  <si>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</si>
  <si>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</si>
  <si>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</si>
  <si>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</si>
  <si>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</si>
  <si>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</si>
  <si>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</si>
  <si>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</si>
  <si>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</si>
  <si>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</si>
  <si>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</si>
  <si>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</si>
  <si>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</si>
  <si>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</si>
  <si>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</si>
  <si>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</si>
  <si>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</si>
  <si>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</si>
  <si>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</si>
  <si>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</si>
  <si>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</si>
  <si>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</si>
  <si>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</si>
  <si>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</si>
  <si>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</si>
  <si>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</si>
  <si>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</si>
  <si>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</si>
  <si>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</si>
  <si>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</si>
  <si>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</si>
  <si>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</si>
  <si>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</si>
  <si>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</si>
  <si>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</si>
  <si>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</si>
  <si>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</si>
  <si>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</si>
  <si>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</si>
  <si>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</si>
  <si>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</si>
  <si>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</si>
  <si>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</si>
  <si>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</si>
  <si>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</si>
  <si>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</si>
  <si>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</si>
  <si>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</si>
  <si>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</si>
  <si>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</si>
  <si>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</si>
  <si>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</si>
  <si>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</si>
  <si>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</si>
  <si>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</si>
  <si>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</si>
  <si>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</si>
  <si>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</si>
  <si>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</si>
  <si>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</si>
  <si>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</si>
  <si>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</si>
  <si>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</si>
  <si>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</si>
  <si>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</si>
  <si>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</si>
  <si>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</si>
  <si>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</si>
  <si>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</si>
  <si>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</si>
  <si>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</si>
  <si>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</si>
  <si>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</si>
  <si>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</si>
  <si>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</si>
  <si>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</si>
  <si>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</si>
  <si>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</si>
  <si>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</si>
  <si>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</si>
  <si>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</si>
  <si>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</si>
  <si>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</si>
  <si>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</si>
  <si>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</si>
  <si>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</si>
  <si>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</si>
  <si>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</si>
  <si>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</si>
  <si>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</si>
  <si>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</si>
  <si>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</si>
  <si>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</si>
  <si>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</si>
  <si>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</si>
  <si>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</si>
  <si>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</si>
  <si>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</si>
  <si>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</si>
  <si>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</si>
  <si>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</si>
  <si>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</si>
  <si>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</si>
  <si>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</si>
  <si>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</si>
  <si>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</si>
  <si>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</si>
  <si>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</si>
  <si>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</si>
  <si>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</si>
  <si>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</si>
  <si>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</si>
  <si>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</si>
  <si>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</si>
  <si>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</si>
  <si>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</si>
  <si>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</si>
  <si>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</si>
  <si>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</si>
  <si>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</si>
  <si>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</si>
  <si>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</si>
  <si>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</si>
  <si>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</si>
  <si>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</si>
  <si>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</si>
  <si>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</si>
  <si>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</si>
  <si>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</si>
  <si>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</si>
  <si>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</si>
  <si>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</si>
  <si>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</si>
  <si>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</si>
  <si>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</si>
  <si>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</si>
  <si>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</si>
  <si>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</si>
  <si>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</si>
  <si>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</si>
  <si>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</si>
  <si>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</si>
  <si>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</si>
  <si>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</si>
  <si>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</si>
  <si>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</si>
  <si>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</si>
  <si>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</si>
  <si>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</si>
  <si>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</si>
  <si>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</si>
  <si>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</si>
  <si>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</si>
  <si>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</si>
  <si>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</si>
  <si>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</si>
  <si>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</si>
  <si>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</si>
  <si>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</si>
  <si>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</si>
  <si>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</si>
  <si>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</si>
  <si>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</si>
  <si>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</si>
  <si>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</si>
  <si>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</si>
  <si>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</si>
  <si>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</si>
  <si>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</si>
  <si>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</si>
  <si>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</si>
  <si>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</si>
  <si>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</si>
  <si>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</si>
  <si>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</si>
  <si>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</si>
  <si>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</si>
  <si>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</si>
  <si>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</si>
  <si>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</si>
  <si>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</si>
  <si>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</si>
  <si>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</si>
  <si>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</si>
  <si>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</si>
  <si>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</si>
  <si>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</si>
  <si>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</si>
  <si>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</si>
  <si>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</si>
  <si>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</si>
  <si>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</si>
  <si>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</si>
  <si>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</si>
  <si>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</si>
  <si>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</si>
  <si>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</si>
  <si>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</si>
  <si>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</si>
  <si>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</si>
  <si>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</si>
  <si>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</si>
  <si>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</si>
  <si>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</si>
  <si>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</si>
  <si>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</si>
  <si>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</si>
  <si>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</si>
  <si>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</si>
  <si>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</si>
  <si>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</si>
  <si>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</si>
  <si>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</si>
  <si>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</si>
  <si>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</si>
  <si>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</si>
  <si>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</si>
  <si>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</si>
  <si>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</si>
  <si>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</si>
  <si>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</si>
  <si>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</si>
  <si>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</si>
  <si>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</si>
  <si>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</si>
  <si>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</si>
  <si>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</si>
  <si>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</si>
  <si>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</si>
  <si>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</si>
  <si>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</si>
  <si>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</si>
  <si>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</si>
  <si>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</si>
  <si>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</si>
  <si>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</si>
  <si>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</si>
  <si>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</si>
  <si>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</si>
  <si>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</si>
  <si>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</si>
  <si>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</si>
  <si>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</si>
  <si>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</si>
  <si>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</si>
  <si>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</si>
  <si>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</si>
  <si>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</si>
  <si>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</si>
  <si>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</si>
  <si>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</si>
  <si>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</si>
  <si>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</si>
  <si>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</si>
  <si>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</si>
  <si>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</si>
  <si>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</si>
  <si>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</si>
  <si>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</si>
  <si>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</si>
  <si>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</si>
  <si>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</si>
  <si>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</si>
  <si>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</si>
  <si>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</si>
  <si>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</si>
  <si>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</si>
  <si>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</si>
  <si>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</si>
  <si>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</si>
  <si>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</si>
  <si>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</si>
  <si>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</si>
  <si>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</si>
  <si>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</si>
  <si>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</si>
  <si>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</si>
  <si>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</si>
  <si>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</si>
  <si>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</si>
  <si>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</si>
  <si>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</si>
  <si>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</si>
  <si>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</si>
  <si>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</si>
  <si>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</si>
  <si>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</si>
  <si>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</si>
  <si>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</si>
  <si>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</si>
  <si>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</si>
  <si>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</si>
  <si>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</si>
  <si>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</si>
  <si>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</si>
  <si>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</si>
  <si>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</si>
  <si>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</si>
  <si>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</si>
  <si>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</si>
  <si>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</si>
  <si>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</si>
  <si>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</si>
  <si>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</si>
  <si>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</si>
  <si>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</si>
  <si>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</si>
  <si>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</si>
  <si>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</si>
  <si>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</si>
  <si>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</si>
  <si>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</si>
  <si>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</si>
  <si>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</si>
  <si>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</si>
  <si>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</si>
  <si>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</si>
  <si>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</si>
  <si>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</si>
  <si>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</si>
  <si>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</si>
  <si>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</si>
  <si>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</si>
  <si>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</si>
  <si>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</si>
  <si>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</si>
  <si>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</si>
  <si>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</si>
  <si>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</si>
  <si>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</si>
  <si>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</si>
  <si>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</si>
  <si>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</si>
  <si>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</si>
  <si>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</si>
  <si>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</si>
  <si>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</si>
  <si>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</si>
  <si>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</si>
  <si>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</si>
  <si>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</si>
  <si>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</si>
  <si>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</si>
  <si>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</si>
  <si>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</si>
  <si>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</si>
  <si>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</si>
  <si>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</si>
  <si>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</si>
  <si>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</si>
  <si>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</si>
  <si>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</si>
  <si>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</si>
  <si>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</si>
  <si>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</si>
  <si>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</si>
  <si>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</si>
  <si>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</si>
  <si>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</si>
  <si>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</si>
  <si>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</si>
  <si>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</si>
  <si>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</si>
  <si>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</si>
  <si>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</si>
  <si>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</si>
  <si>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</si>
  <si>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</si>
  <si>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</si>
  <si>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</si>
  <si>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</si>
  <si>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</si>
  <si>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</si>
  <si>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</si>
  <si>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</si>
  <si>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</si>
  <si>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</si>
  <si>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</si>
  <si>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</si>
  <si>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</si>
  <si>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</si>
  <si>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</si>
  <si>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</si>
  <si>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</si>
  <si>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</si>
  <si>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</si>
  <si>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</si>
  <si>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</si>
  <si>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</si>
  <si>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</si>
  <si>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</si>
  <si>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</si>
  <si>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</si>
  <si>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</si>
  <si>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</si>
  <si>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</si>
  <si>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</si>
  <si>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</si>
  <si>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</si>
  <si>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</si>
  <si>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</si>
  <si>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</si>
  <si>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</si>
  <si>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</si>
  <si>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</si>
  <si>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</si>
  <si>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</si>
  <si>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</si>
  <si>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</si>
  <si>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</si>
  <si>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</si>
  <si>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</si>
  <si>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</si>
  <si>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</si>
  <si>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</si>
  <si>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</si>
  <si>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</si>
  <si>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</si>
  <si>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</si>
  <si>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</si>
  <si>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</si>
  <si>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</si>
  <si>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</si>
  <si>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</si>
  <si>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</si>
  <si>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</si>
  <si>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</si>
  <si>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</si>
  <si>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</si>
  <si>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</si>
  <si>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</si>
  <si>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</si>
  <si>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</si>
  <si>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</si>
  <si>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</si>
  <si>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</si>
  <si>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</si>
  <si>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</si>
  <si>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</si>
  <si>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</si>
  <si>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</si>
  <si>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</si>
  <si>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</si>
  <si>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</si>
  <si>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</si>
  <si>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</si>
  <si>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</si>
  <si>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</si>
  <si>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</si>
  <si>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</si>
  <si>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</si>
  <si>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</si>
  <si>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</si>
  <si>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</si>
  <si>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</si>
  <si>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</si>
  <si>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</si>
  <si>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</si>
  <si>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</si>
  <si>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</si>
  <si>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</si>
  <si>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</si>
  <si>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</si>
  <si>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</si>
  <si>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</si>
  <si>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</si>
  <si>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</si>
  <si>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</si>
  <si>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</si>
  <si>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</si>
  <si>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</si>
  <si>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</si>
  <si>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</si>
  <si>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</si>
  <si>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</si>
  <si>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</si>
  <si>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</si>
  <si>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</si>
  <si>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</si>
  <si>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</si>
  <si>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</si>
  <si>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</si>
  <si>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</si>
  <si>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</si>
  <si>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</si>
  <si>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</si>
  <si>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</si>
  <si>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</si>
  <si>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</si>
  <si>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</si>
  <si>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</si>
  <si>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</si>
  <si>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</si>
  <si>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</si>
  <si>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</si>
  <si>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</si>
  <si>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</si>
  <si>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</si>
  <si>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</si>
  <si>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</si>
  <si>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</si>
  <si>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</si>
  <si>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</si>
  <si>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</si>
  <si>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</si>
  <si>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</si>
  <si>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</si>
  <si>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</si>
  <si>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</si>
  <si>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</si>
  <si>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</si>
  <si>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</si>
  <si>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</si>
  <si>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</si>
  <si>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</si>
  <si>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</si>
  <si>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</si>
  <si>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</si>
  <si>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</si>
  <si>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</si>
  <si>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</si>
  <si>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</si>
  <si>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</si>
  <si>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</si>
  <si>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</si>
  <si>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</si>
  <si>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</si>
  <si>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</si>
  <si>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</si>
  <si>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</si>
  <si>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</si>
  <si>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</si>
  <si>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</si>
  <si>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</si>
  <si>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</si>
  <si>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</si>
  <si>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</si>
  <si>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</si>
  <si>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</si>
  <si>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</si>
  <si>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</si>
  <si>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</si>
  <si>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</si>
  <si>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</si>
  <si>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</si>
  <si>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</si>
  <si>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</si>
  <si>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</si>
  <si>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</si>
  <si>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</si>
  <si>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</si>
  <si>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</si>
  <si>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</si>
  <si>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</si>
  <si>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</si>
  <si>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</si>
  <si>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</si>
  <si>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</si>
  <si>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</si>
  <si>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</si>
  <si>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</si>
  <si>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</si>
  <si>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</si>
  <si>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</si>
  <si>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</si>
  <si>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</si>
  <si>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</si>
  <si>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</si>
  <si>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</si>
  <si>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</si>
  <si>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</si>
  <si>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</si>
  <si>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</si>
  <si>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</si>
  <si>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</si>
  <si>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</si>
  <si>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</si>
  <si>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</si>
  <si>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</si>
  <si>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</si>
  <si>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</si>
  <si>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</si>
  <si>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</si>
  <si>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</si>
  <si>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</si>
  <si>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</si>
  <si>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</si>
  <si>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</si>
  <si>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</si>
  <si>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</si>
  <si>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</si>
  <si>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</si>
  <si>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</si>
  <si>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</si>
  <si>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</si>
  <si>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</si>
  <si>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</si>
  <si>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</si>
  <si>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</si>
  <si>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</si>
  <si>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</si>
  <si>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</si>
  <si>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</si>
  <si>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</si>
  <si>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</si>
  <si>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</si>
  <si>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</si>
  <si>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</si>
  <si>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</si>
  <si>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</si>
  <si>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</si>
  <si>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</si>
  <si>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</si>
  <si>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</si>
  <si>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</si>
  <si>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</si>
  <si>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</si>
  <si>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</si>
  <si>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</si>
  <si>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</si>
  <si>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</si>
  <si>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</si>
  <si>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</si>
  <si>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</si>
  <si>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</si>
  <si>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</si>
  <si>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</si>
  <si>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</si>
  <si>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</si>
  <si>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</si>
  <si>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</si>
  <si>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</si>
  <si>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</si>
  <si>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</si>
  <si>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</si>
  <si>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</si>
  <si>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</si>
  <si>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</si>
  <si>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</si>
  <si>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</si>
  <si>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</si>
  <si>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</si>
  <si>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</si>
  <si>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</si>
  <si>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</si>
  <si>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</si>
  <si>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</si>
  <si>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</si>
  <si>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</si>
  <si>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</si>
  <si>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</si>
  <si>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</si>
  <si>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</si>
  <si>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</si>
  <si>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</si>
  <si>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</si>
  <si>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</si>
  <si>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</si>
  <si>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</si>
  <si>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</si>
  <si>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</si>
  <si>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</si>
  <si>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</si>
  <si>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</si>
  <si>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</si>
  <si>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</si>
  <si>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</si>
  <si>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</si>
  <si>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</si>
  <si>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</si>
  <si>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</si>
  <si>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</si>
  <si>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</si>
  <si>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</si>
  <si>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</si>
  <si>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</si>
  <si>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</si>
  <si>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</si>
  <si>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</si>
  <si>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</si>
  <si>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</si>
  <si>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</si>
  <si>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</si>
  <si>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</si>
  <si>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</si>
  <si>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</si>
  <si>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</si>
  <si>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</si>
  <si>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</si>
  <si>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</si>
  <si>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</si>
  <si>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</si>
  <si>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</si>
  <si>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</si>
  <si>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</si>
  <si>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</si>
  <si>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</si>
  <si>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</si>
  <si>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</si>
  <si>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</si>
  <si>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</si>
  <si>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</si>
  <si>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</si>
  <si>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</si>
  <si>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</si>
  <si>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</si>
  <si>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</si>
  <si>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</si>
  <si>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</si>
  <si>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</si>
  <si>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</si>
  <si>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</si>
  <si>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</si>
  <si>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</si>
  <si>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</si>
  <si>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</si>
  <si>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</si>
  <si>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</si>
  <si>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</si>
  <si>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</si>
  <si>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</si>
  <si>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</si>
  <si>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</si>
  <si>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</si>
  <si>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</si>
  <si>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</si>
  <si>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</si>
  <si>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</si>
  <si>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</si>
  <si>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</si>
  <si>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</si>
  <si>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</si>
  <si>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</si>
  <si>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</si>
  <si>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</si>
  <si>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</si>
  <si>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</si>
  <si>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</si>
  <si>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</si>
  <si>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</si>
  <si>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</si>
  <si>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</si>
  <si>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</si>
  <si>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</si>
  <si>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</si>
  <si>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</si>
  <si>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</si>
  <si>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</si>
  <si>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</si>
  <si>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</si>
  <si>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</si>
  <si>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</si>
  <si>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</si>
  <si>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</si>
  <si>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</si>
  <si>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</si>
  <si>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</si>
  <si>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</si>
  <si>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</si>
  <si>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</si>
  <si>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</si>
  <si>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</si>
  <si>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</si>
  <si>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</si>
  <si>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</si>
  <si>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</si>
  <si>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</si>
  <si>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</si>
  <si>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</si>
  <si>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</si>
  <si>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</si>
  <si>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</si>
  <si>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</si>
  <si>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</si>
  <si>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</si>
  <si>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</si>
  <si>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</si>
  <si>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</si>
  <si>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</si>
  <si>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</si>
  <si>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</si>
  <si>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</si>
  <si>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</si>
  <si>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</si>
  <si>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</si>
  <si>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</si>
  <si>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</si>
  <si>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</si>
  <si>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</si>
  <si>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</si>
  <si>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</si>
  <si>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</si>
  <si>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</si>
  <si>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</si>
  <si>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</si>
  <si>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</si>
  <si>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</si>
  <si>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</si>
  <si>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</si>
  <si>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</si>
  <si>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</si>
  <si>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</si>
  <si>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</si>
  <si>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</si>
  <si>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</si>
  <si>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</si>
  <si>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</si>
  <si>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</si>
  <si>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</si>
  <si>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</si>
  <si>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</si>
  <si>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</si>
  <si>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</si>
  <si>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</si>
  <si>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</si>
  <si>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</si>
  <si>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</si>
  <si>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</si>
  <si>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</si>
  <si>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</si>
  <si>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</si>
  <si>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</si>
  <si>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</si>
  <si>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</si>
  <si>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</si>
  <si>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</si>
  <si>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</si>
  <si>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</si>
  <si>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</si>
  <si>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</si>
  <si>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</si>
  <si>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</si>
  <si>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</si>
  <si>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</si>
  <si>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</si>
  <si>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</si>
  <si>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</si>
  <si>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</si>
  <si>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</si>
  <si>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</si>
  <si>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</si>
  <si>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</si>
  <si>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</si>
  <si>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</si>
  <si>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</si>
  <si>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</si>
  <si>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</si>
  <si>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</si>
  <si>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</si>
  <si>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</si>
  <si>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</si>
  <si>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</si>
  <si>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</si>
  <si>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</si>
  <si>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</si>
  <si>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</si>
  <si>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</si>
  <si>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</si>
  <si>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</si>
  <si>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</si>
  <si>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</si>
  <si>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</si>
  <si>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</si>
  <si>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</si>
  <si>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</si>
  <si>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</si>
  <si>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</si>
  <si>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</si>
  <si>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</si>
  <si>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</si>
  <si>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</si>
  <si>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</si>
  <si>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</si>
  <si>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</si>
  <si>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</si>
  <si>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</si>
  <si>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</si>
  <si>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</si>
  <si>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</si>
  <si>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</si>
  <si>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</si>
  <si>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</si>
  <si>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</si>
  <si>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</si>
  <si>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</si>
  <si>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</si>
  <si>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</si>
  <si>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</si>
  <si>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</si>
  <si>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</si>
  <si>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</si>
  <si>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</si>
  <si>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</si>
  <si>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</si>
  <si>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</si>
  <si>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</si>
  <si>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</si>
  <si>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</si>
  <si>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</si>
  <si>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</si>
  <si>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</si>
  <si>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</si>
  <si>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</si>
  <si>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</si>
  <si>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</si>
  <si>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</si>
  <si>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</si>
  <si>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</si>
  <si>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</si>
  <si>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</si>
  <si>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</si>
  <si>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</si>
  <si>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</si>
  <si>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</si>
  <si>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</si>
  <si>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</si>
  <si>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</si>
  <si>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</si>
  <si>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</si>
  <si>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</si>
  <si>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</si>
  <si>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</si>
  <si>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</si>
  <si>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</si>
  <si>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</si>
  <si>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</si>
  <si>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</si>
  <si>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</si>
  <si>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</si>
  <si>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</si>
  <si>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</si>
  <si>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</si>
  <si>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</si>
  <si>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</si>
  <si>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</si>
  <si>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</si>
  <si>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</si>
  <si>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</si>
  <si>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</si>
  <si>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</si>
  <si>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</si>
  <si>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</si>
  <si>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</si>
  <si>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</si>
  <si>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</si>
  <si>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</si>
  <si>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</si>
  <si>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</si>
  <si>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</si>
  <si>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</si>
  <si>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</si>
  <si>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</si>
  <si>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</si>
  <si>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</si>
  <si>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</si>
  <si>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</si>
  <si>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</si>
  <si>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</si>
  <si>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</si>
  <si>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</si>
  <si>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</si>
  <si>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</si>
  <si>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</si>
  <si>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</si>
  <si>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</si>
  <si>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</si>
  <si>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</si>
  <si>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</si>
  <si>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</si>
  <si>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</si>
  <si>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</si>
  <si>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</si>
  <si>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</si>
  <si>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</si>
  <si>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</si>
  <si>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</si>
  <si>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</si>
  <si>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</si>
  <si>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</si>
  <si>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</si>
  <si>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</si>
  <si>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</si>
  <si>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</si>
  <si>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</si>
  <si>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</si>
  <si>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</si>
  <si>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</si>
  <si>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</si>
  <si>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</si>
  <si>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</si>
  <si>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</si>
  <si>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</si>
  <si>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</si>
  <si>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</si>
  <si>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</si>
  <si>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</si>
  <si>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</si>
  <si>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</si>
  <si>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</si>
  <si>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</si>
  <si>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</si>
  <si>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</si>
  <si>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</si>
  <si>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</si>
  <si>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</si>
  <si>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</si>
  <si>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</si>
  <si>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</si>
  <si>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</si>
  <si>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</si>
  <si>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</si>
  <si>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</si>
  <si>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</si>
  <si>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</si>
  <si>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</si>
  <si>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</si>
  <si>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</si>
  <si>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</si>
  <si>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</si>
  <si>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</si>
  <si>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</si>
  <si>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</si>
  <si>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</si>
  <si>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</si>
  <si>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</si>
  <si>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</si>
  <si>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</si>
  <si>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</si>
  <si>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</si>
  <si>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</si>
  <si>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</si>
  <si>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</si>
  <si>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</si>
  <si>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</si>
  <si>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</si>
  <si>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</si>
  <si>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</si>
  <si>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</si>
  <si>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</si>
  <si>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</si>
  <si>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</si>
  <si>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</si>
  <si>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</si>
  <si>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</si>
  <si>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</si>
  <si>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</si>
  <si>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</si>
  <si>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</si>
  <si>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</si>
  <si>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</si>
  <si>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</si>
  <si>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</si>
  <si>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</si>
  <si>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</si>
  <si>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</si>
  <si>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</si>
  <si>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</si>
  <si>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</si>
  <si>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</si>
  <si>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</si>
  <si>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</si>
  <si>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</si>
  <si>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</si>
  <si>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</si>
  <si>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</si>
  <si>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</si>
  <si>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</si>
  <si>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</si>
  <si>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</si>
  <si>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</si>
  <si>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</si>
  <si>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</si>
  <si>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</si>
  <si>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</si>
  <si>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</si>
  <si>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</si>
  <si>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</si>
  <si>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</si>
  <si>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</si>
  <si>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</si>
  <si>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</si>
  <si>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</si>
  <si>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</si>
  <si>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</si>
  <si>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</si>
  <si>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</si>
  <si>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</si>
  <si>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</si>
  <si>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</si>
  <si>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</si>
  <si>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</si>
  <si>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</si>
  <si>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</si>
  <si>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</si>
  <si>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</si>
  <si>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</si>
  <si>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</si>
  <si>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</si>
  <si>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</si>
  <si>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</si>
  <si>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</si>
  <si>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</si>
  <si>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</si>
  <si>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</si>
  <si>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</si>
  <si>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</si>
  <si>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</si>
  <si>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</si>
  <si>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</si>
  <si>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</si>
  <si>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</si>
  <si>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</si>
  <si>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</si>
  <si>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</si>
  <si>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</si>
  <si>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</si>
  <si>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</si>
  <si>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</si>
  <si>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</si>
  <si>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</si>
  <si>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</si>
  <si>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</si>
  <si>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</si>
  <si>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</si>
  <si>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</si>
  <si>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</si>
  <si>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</si>
  <si>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</si>
  <si>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</si>
  <si>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</si>
  <si>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</si>
  <si>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</si>
  <si>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</si>
  <si>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</si>
  <si>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</si>
  <si>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</si>
  <si>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</si>
  <si>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</si>
  <si>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</si>
  <si>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</si>
  <si>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</si>
  <si>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</si>
  <si>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</si>
  <si>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</si>
  <si>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</si>
  <si>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</si>
  <si>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</si>
  <si>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</si>
  <si>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</si>
  <si>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</si>
  <si>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</si>
  <si>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</si>
  <si>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</si>
  <si>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</si>
  <si>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</si>
  <si>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</si>
  <si>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</si>
  <si>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</si>
  <si>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</si>
  <si>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</si>
  <si>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</si>
  <si>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</si>
  <si>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</si>
  <si>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</si>
  <si>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</si>
  <si>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</si>
  <si>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</si>
  <si>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</si>
  <si>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</si>
  <si>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</si>
  <si>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</si>
  <si>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</si>
  <si>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</si>
  <si>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</si>
  <si>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</si>
  <si>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</si>
  <si>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</si>
  <si>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</si>
  <si>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</si>
  <si>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</si>
  <si>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</si>
  <si>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</si>
  <si>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</si>
  <si>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</si>
  <si>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</si>
  <si>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</si>
  <si>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</si>
  <si>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</si>
  <si>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</si>
  <si>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</si>
  <si>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</si>
  <si>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</si>
  <si>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</si>
  <si>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</si>
  <si>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</si>
  <si>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</si>
  <si>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</si>
  <si>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</si>
  <si>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</si>
  <si>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</si>
  <si>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</si>
  <si>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</si>
  <si>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</si>
  <si>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</si>
  <si>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</si>
  <si>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</si>
  <si>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</si>
  <si>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</si>
  <si>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</si>
  <si>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</si>
  <si>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</si>
  <si>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</si>
  <si>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</si>
  <si>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</si>
  <si>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</si>
  <si>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</si>
  <si>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</si>
  <si>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</si>
  <si>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</si>
  <si>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</si>
  <si>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</si>
  <si>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</si>
  <si>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</si>
  <si>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</si>
  <si>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</si>
  <si>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</si>
  <si>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</si>
  <si>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</si>
  <si>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</si>
  <si>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</si>
  <si>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</si>
  <si>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</si>
  <si>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</si>
  <si>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</si>
  <si>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</si>
  <si>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</si>
  <si>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</si>
  <si>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</si>
  <si>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</si>
  <si>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</si>
  <si>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</si>
  <si>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</si>
  <si>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</si>
  <si>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</si>
  <si>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</si>
  <si>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</si>
  <si>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</si>
  <si>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</si>
  <si>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</si>
  <si>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</si>
  <si>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</si>
  <si>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</si>
  <si>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</si>
  <si>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</si>
  <si>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</si>
  <si>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</si>
  <si>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</si>
  <si>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</si>
  <si>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</si>
  <si>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</si>
  <si>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</si>
  <si>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</si>
  <si>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</si>
  <si>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</si>
  <si>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</si>
  <si>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</si>
  <si>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</si>
  <si>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</si>
  <si>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</si>
  <si>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</si>
  <si>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</si>
  <si>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</si>
  <si>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</si>
  <si>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</si>
  <si>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</si>
  <si>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</si>
  <si>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</si>
  <si>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</si>
  <si>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</si>
  <si>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</si>
  <si>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</si>
  <si>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</si>
  <si>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</si>
  <si>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</si>
  <si>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</si>
  <si>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</si>
  <si>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</si>
  <si>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</si>
  <si>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</si>
  <si>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</si>
  <si>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</si>
  <si>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</si>
  <si>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</si>
  <si>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</si>
  <si>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</si>
  <si>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</si>
  <si>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</si>
  <si>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</si>
  <si>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</si>
  <si>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</si>
  <si>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</si>
  <si>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</si>
  <si>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</si>
  <si>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</si>
  <si>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</si>
  <si>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</si>
  <si>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</si>
  <si>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</si>
  <si>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</si>
  <si>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</si>
  <si>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</si>
  <si>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</si>
  <si>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</si>
  <si>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</si>
  <si>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</si>
  <si>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</si>
  <si>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</si>
  <si>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</si>
  <si>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</si>
  <si>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</si>
  <si>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</si>
  <si>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</si>
  <si>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</si>
  <si>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</si>
  <si>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</si>
  <si>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</si>
  <si>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</si>
  <si>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</si>
  <si>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</si>
  <si>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</si>
  <si>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</si>
  <si>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</si>
  <si>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</si>
  <si>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</si>
  <si>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</si>
  <si>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</si>
  <si>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</si>
  <si>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</si>
  <si>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</si>
  <si>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</si>
  <si>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</si>
  <si>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</si>
  <si>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</si>
  <si>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</si>
  <si>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</si>
  <si>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</si>
  <si>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</si>
  <si>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</si>
  <si>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</si>
  <si>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</si>
  <si>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</si>
  <si>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</si>
  <si>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</si>
  <si>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</si>
  <si>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</si>
  <si>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</si>
  <si>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</si>
  <si>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</si>
  <si>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</si>
  <si>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</si>
  <si>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</si>
  <si>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</si>
  <si>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</si>
  <si>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</si>
  <si>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</si>
  <si>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</si>
  <si>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</si>
  <si>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</si>
  <si>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</si>
  <si>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</si>
  <si>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</si>
  <si>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</si>
  <si>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</si>
  <si>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</si>
  <si>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</si>
  <si>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</si>
  <si>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</si>
  <si>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</si>
  <si>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</si>
  <si>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</si>
  <si>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</si>
  <si>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</si>
  <si>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</si>
  <si>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</si>
  <si>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</si>
  <si>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</si>
  <si>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</si>
  <si>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</si>
  <si>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</si>
  <si>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</si>
  <si>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</si>
  <si>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</si>
  <si>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</si>
  <si>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</si>
  <si>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</si>
  <si>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</si>
  <si>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</si>
  <si>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</si>
  <si>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</si>
  <si>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</si>
  <si>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</si>
  <si>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</si>
  <si>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</si>
  <si>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</si>
  <si>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</si>
  <si>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</si>
  <si>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</si>
  <si>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</si>
  <si>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</si>
  <si>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</si>
  <si>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</si>
  <si>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</si>
  <si>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</si>
  <si>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</si>
  <si>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</si>
  <si>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</si>
  <si>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</si>
  <si>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</si>
  <si>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</si>
  <si>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</si>
  <si>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</si>
  <si>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</si>
  <si>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</si>
  <si>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</si>
  <si>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</si>
  <si>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</si>
  <si>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</si>
  <si>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</si>
  <si>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</si>
  <si>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</si>
  <si>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</si>
  <si>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</si>
  <si>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</si>
  <si>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</si>
  <si>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</si>
  <si>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</si>
  <si>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</si>
  <si>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</si>
  <si>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</si>
  <si>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</si>
  <si>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</si>
  <si>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</si>
  <si>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</si>
  <si>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</si>
  <si>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</si>
  <si>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</si>
  <si>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</si>
  <si>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</si>
  <si>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</si>
  <si>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</si>
  <si>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</si>
  <si>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</si>
  <si>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</si>
  <si>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</si>
  <si>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</si>
  <si>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</si>
  <si>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</si>
  <si>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</si>
  <si>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</si>
  <si>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</si>
  <si>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</si>
  <si>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</si>
  <si>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</si>
  <si>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</si>
  <si>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</si>
  <si>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</si>
  <si>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</si>
  <si>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</si>
  <si>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</si>
  <si>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</si>
  <si>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</si>
  <si>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</si>
  <si>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</si>
  <si>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</si>
  <si>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</si>
  <si>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</si>
  <si>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</si>
  <si>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</si>
  <si>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</si>
  <si>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</si>
  <si>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</si>
  <si>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</si>
  <si>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</si>
  <si>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</si>
  <si>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</si>
  <si>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</si>
  <si>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</si>
  <si>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</si>
  <si>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</si>
  <si>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</si>
  <si>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</si>
  <si>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</si>
  <si>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</si>
  <si>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</si>
  <si>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</si>
  <si>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</si>
  <si>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</si>
  <si>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</si>
  <si>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</si>
  <si>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</si>
  <si>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</si>
  <si>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</si>
  <si>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</si>
  <si>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</si>
  <si>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</si>
  <si>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</si>
  <si>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</si>
  <si>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</si>
  <si>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</si>
  <si>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</si>
  <si>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</si>
  <si>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</si>
  <si>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</si>
  <si>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</si>
  <si>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</si>
  <si>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</si>
  <si>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</si>
  <si>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</si>
  <si>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</si>
  <si>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</si>
  <si>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</si>
  <si>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</si>
  <si>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</si>
  <si>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</si>
  <si>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</si>
  <si>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</si>
  <si>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</si>
  <si>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</si>
  <si>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</si>
  <si>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</si>
  <si>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</si>
  <si>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</si>
  <si>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</si>
  <si>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</si>
  <si>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</si>
  <si>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</si>
  <si>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</si>
  <si>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</si>
  <si>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</si>
  <si>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</si>
  <si>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</si>
  <si>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</si>
  <si>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</si>
  <si>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</si>
  <si>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</si>
  <si>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</si>
  <si>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</si>
  <si>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</si>
  <si>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</si>
  <si>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</si>
  <si>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</si>
  <si>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</si>
  <si>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</si>
  <si>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</si>
  <si>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</si>
  <si>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</si>
  <si>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</si>
  <si>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</si>
  <si>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</si>
  <si>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</si>
  <si>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</si>
  <si>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</si>
  <si>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</si>
  <si>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</si>
  <si>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</si>
  <si>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</si>
  <si>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</si>
  <si>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</si>
  <si>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</si>
  <si>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</si>
  <si>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</si>
  <si>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</si>
  <si>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</si>
  <si>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</si>
  <si>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</si>
  <si>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</si>
  <si>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</si>
  <si>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</si>
  <si>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</si>
  <si>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</si>
  <si>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</si>
  <si>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</si>
  <si>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</si>
  <si>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</si>
  <si>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</si>
  <si>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</si>
  <si>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</si>
  <si>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</si>
  <si>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</si>
  <si>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</si>
  <si>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</si>
  <si>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</si>
  <si>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</si>
  <si>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</si>
  <si>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</si>
  <si>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</si>
  <si>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</si>
  <si>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</si>
  <si>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</si>
  <si>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</si>
  <si>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</si>
  <si>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</si>
  <si>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</si>
  <si>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</si>
  <si>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</si>
  <si>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</si>
  <si>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</si>
  <si>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</si>
  <si>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</si>
  <si>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</si>
  <si>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</si>
  <si>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</si>
  <si>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</si>
  <si>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</si>
  <si>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</si>
  <si>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</si>
  <si>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</si>
  <si>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</si>
  <si>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</si>
  <si>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</si>
  <si>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</si>
  <si>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</si>
  <si>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</si>
  <si>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</si>
  <si>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</si>
  <si>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</si>
  <si>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</si>
  <si>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</si>
  <si>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</si>
  <si>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</si>
  <si>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</si>
  <si>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</si>
  <si>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</si>
  <si>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</si>
  <si>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</si>
  <si>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</si>
  <si>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</si>
  <si>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</si>
  <si>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</si>
  <si>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</si>
  <si>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</si>
  <si>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</si>
  <si>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</si>
  <si>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</si>
  <si>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</si>
  <si>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</si>
  <si>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</si>
  <si>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</si>
  <si>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</si>
  <si>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</si>
  <si>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</si>
  <si>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</si>
  <si>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</si>
  <si>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</si>
  <si>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</si>
  <si>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</si>
  <si>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</si>
  <si>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</si>
  <si>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</si>
  <si>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</si>
  <si>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</si>
  <si>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</si>
  <si>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</si>
  <si>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</si>
  <si>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</si>
  <si>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</si>
  <si>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</si>
  <si>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</si>
  <si>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</si>
  <si>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</si>
  <si>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</si>
  <si>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</si>
  <si>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</si>
  <si>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</si>
  <si>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</si>
  <si>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</si>
  <si>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</si>
  <si>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</si>
  <si>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</si>
  <si>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</si>
  <si>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</si>
  <si>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</si>
  <si>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</si>
  <si>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</si>
  <si>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</si>
  <si>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</si>
  <si>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</si>
  <si>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</si>
  <si>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</si>
  <si>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</si>
  <si>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</si>
  <si>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</si>
  <si>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</si>
  <si>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</si>
  <si>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</si>
  <si>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</si>
  <si>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</si>
  <si>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</si>
  <si>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</si>
  <si>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</si>
  <si>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</si>
  <si>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</si>
  <si>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</si>
  <si>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</si>
  <si>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</si>
  <si>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</si>
  <si>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</si>
  <si>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</si>
  <si>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</si>
  <si>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</si>
  <si>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</si>
  <si>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</si>
  <si>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</si>
  <si>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</si>
  <si>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</si>
  <si>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</si>
  <si>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</si>
  <si>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</si>
  <si>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</si>
  <si>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</si>
  <si>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</si>
  <si>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</si>
  <si>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</si>
  <si>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</si>
  <si>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</si>
  <si>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</si>
  <si>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</si>
  <si>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</si>
  <si>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</si>
  <si>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</si>
  <si>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</si>
  <si>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</si>
  <si>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</si>
  <si>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</si>
  <si>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</si>
  <si>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</si>
  <si>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</si>
  <si>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</si>
  <si>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</si>
  <si>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</si>
  <si>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</si>
  <si>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</si>
  <si>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</si>
  <si>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</si>
  <si>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</si>
  <si>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</si>
  <si>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</si>
  <si>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</si>
  <si>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</si>
  <si>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</si>
  <si>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</si>
  <si>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</si>
  <si>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</si>
  <si>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</si>
  <si>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</si>
  <si>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</si>
  <si>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</si>
  <si>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</si>
  <si>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</si>
  <si>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</si>
  <si>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</si>
  <si>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</si>
  <si>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</si>
  <si>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</si>
  <si>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</si>
  <si>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</si>
  <si>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</si>
  <si>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</si>
  <si>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</si>
  <si>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</si>
  <si>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</si>
  <si>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</si>
  <si>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</si>
  <si>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</si>
  <si>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</si>
  <si>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</si>
  <si>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</si>
  <si>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</si>
  <si>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</si>
  <si>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</si>
  <si>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</si>
  <si>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</si>
  <si>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</si>
  <si>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</si>
  <si>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</si>
  <si>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</si>
  <si>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</si>
  <si>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</si>
  <si>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</si>
  <si>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</si>
  <si>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</si>
  <si>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</si>
  <si>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</si>
  <si>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</si>
  <si>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</si>
  <si>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</si>
  <si>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</si>
  <si>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</si>
  <si>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</si>
  <si>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</si>
  <si>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</si>
  <si>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</si>
  <si>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</si>
  <si>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</si>
  <si>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</si>
  <si>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</si>
  <si>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</si>
  <si>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</si>
  <si>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</si>
  <si>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</si>
  <si>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</si>
  <si>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</si>
  <si>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</si>
  <si>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</si>
  <si>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</si>
  <si>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</si>
  <si>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</si>
  <si>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</si>
  <si>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</si>
  <si>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</si>
  <si>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</si>
  <si>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</si>
  <si>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</si>
  <si>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</si>
  <si>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</si>
  <si>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</si>
  <si>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</si>
  <si>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</si>
  <si>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</si>
  <si>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</si>
  <si>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</si>
  <si>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</si>
  <si>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</si>
  <si>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</si>
  <si>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</si>
  <si>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</si>
  <si>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</si>
  <si>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</si>
  <si>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</si>
  <si>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</si>
  <si>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</si>
  <si>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</si>
  <si>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</si>
  <si>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</si>
  <si>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</si>
  <si>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</si>
  <si>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</si>
  <si>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</si>
  <si>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</si>
  <si>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</si>
  <si>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</si>
  <si>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</si>
  <si>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</si>
  <si>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</si>
  <si>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</si>
  <si>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</si>
  <si>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</si>
  <si>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</si>
  <si>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</si>
  <si>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</si>
  <si>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</si>
  <si>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</si>
  <si>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</si>
  <si>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</si>
  <si>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</si>
  <si>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</si>
  <si>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</si>
  <si>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</si>
  <si>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</si>
  <si>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</si>
  <si>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</si>
  <si>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</si>
  <si>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</si>
  <si>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</si>
  <si>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</si>
  <si>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</si>
  <si>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</si>
  <si>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</si>
  <si>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</si>
  <si>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</si>
  <si>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</si>
  <si>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</si>
  <si>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</si>
  <si>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</si>
  <si>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</si>
  <si>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</si>
  <si>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</si>
  <si>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</si>
  <si>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</si>
  <si>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</si>
  <si>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</si>
  <si>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</si>
  <si>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</si>
  <si>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</si>
  <si>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</si>
  <si>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</si>
  <si>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</si>
  <si>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</si>
  <si>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</si>
  <si>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</si>
  <si>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</si>
  <si>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</si>
  <si>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</si>
  <si>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</si>
  <si>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</si>
  <si>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</si>
  <si>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</si>
  <si>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</si>
  <si>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</si>
  <si>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</si>
  <si>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</si>
  <si>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</si>
  <si>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</si>
  <si>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</si>
  <si>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</si>
  <si>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</si>
  <si>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</si>
  <si>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</si>
  <si>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</si>
  <si>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</si>
  <si>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</si>
  <si>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</si>
  <si>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</si>
  <si>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</si>
  <si>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</si>
  <si>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</si>
  <si>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</si>
  <si>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</si>
  <si>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</si>
  <si>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</si>
  <si>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</si>
  <si>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</si>
  <si>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</si>
  <si>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</si>
  <si>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</si>
  <si>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</si>
  <si>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</si>
  <si>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</si>
  <si>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</si>
  <si>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</si>
  <si>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</si>
  <si>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</si>
  <si>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</si>
  <si>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</si>
  <si>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</si>
  <si>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</si>
  <si>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</si>
  <si>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</si>
  <si>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</si>
  <si>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</si>
  <si>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</si>
  <si>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</si>
  <si>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</si>
  <si>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</si>
  <si>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</si>
  <si>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</si>
  <si>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</si>
  <si>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</si>
  <si>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</si>
  <si>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</si>
  <si>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</si>
  <si>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</si>
  <si>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</si>
  <si>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</si>
  <si>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</si>
  <si>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</si>
  <si>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</si>
  <si>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</si>
  <si>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</si>
  <si>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</si>
  <si>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</si>
  <si>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</si>
  <si>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</si>
  <si>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</si>
  <si>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</si>
  <si>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</si>
  <si>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</si>
  <si>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</si>
  <si>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</si>
  <si>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</si>
  <si>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</si>
  <si>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</si>
  <si>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</si>
  <si>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</si>
  <si>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</si>
  <si>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</si>
  <si>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</si>
  <si>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</si>
  <si>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</si>
  <si>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</si>
  <si>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</si>
  <si>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</si>
  <si>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</si>
  <si>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</si>
  <si>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</si>
  <si>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</si>
  <si>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</si>
  <si>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</si>
  <si>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</si>
  <si>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</si>
  <si>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</si>
  <si>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</si>
  <si>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</si>
  <si>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</si>
  <si>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</si>
  <si>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</si>
  <si>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</si>
  <si>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</si>
  <si>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</si>
  <si>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</si>
  <si>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</si>
  <si>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</si>
  <si>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</si>
  <si>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</si>
  <si>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</si>
  <si>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</si>
  <si>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</si>
  <si>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</si>
  <si>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</si>
  <si>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</si>
  <si>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</si>
  <si>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</si>
  <si>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</si>
  <si>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</si>
  <si>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</si>
  <si>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</si>
  <si>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</si>
  <si>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</si>
  <si>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</si>
  <si>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</si>
  <si>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</si>
  <si>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</si>
  <si>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</si>
  <si>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</si>
  <si>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</si>
  <si>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</si>
  <si>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</si>
  <si>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</si>
  <si>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</si>
  <si>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</si>
  <si>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</si>
  <si>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</si>
  <si>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</si>
  <si>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</si>
  <si>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</si>
  <si>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</si>
  <si>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</si>
  <si>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</si>
  <si>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</si>
  <si>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</si>
  <si>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</si>
  <si>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</si>
  <si>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</si>
  <si>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</si>
  <si>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</si>
  <si>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</si>
  <si>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</si>
  <si>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</si>
  <si>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</si>
  <si>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</si>
  <si>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</si>
  <si>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</si>
  <si>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</si>
  <si>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</si>
  <si>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</si>
  <si>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</si>
  <si>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</si>
  <si>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</si>
  <si>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</si>
  <si>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</si>
  <si>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</si>
  <si>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</si>
  <si>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</si>
  <si>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</si>
  <si>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</si>
  <si>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</si>
  <si>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</si>
  <si>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</si>
  <si>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</si>
  <si>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</si>
  <si>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</si>
  <si>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</si>
  <si>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</si>
  <si>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</si>
  <si>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</si>
  <si>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</si>
  <si>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</si>
  <si>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</si>
  <si>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</si>
  <si>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</si>
  <si>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</si>
  <si>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</si>
  <si>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</si>
  <si>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</si>
  <si>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</si>
  <si>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</si>
  <si>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</si>
  <si>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</si>
  <si>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</si>
  <si>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</si>
  <si>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</si>
  <si>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</si>
  <si>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</si>
  <si>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</si>
  <si>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</si>
  <si>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</si>
  <si>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</si>
  <si>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</si>
  <si>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</si>
  <si>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</si>
  <si>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</si>
  <si>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</si>
  <si>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</si>
  <si>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</si>
  <si>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</si>
  <si>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</si>
  <si>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</si>
  <si>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</si>
  <si>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</si>
  <si>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</si>
  <si>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</si>
  <si>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</si>
  <si>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</si>
  <si>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</si>
  <si>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</si>
  <si>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</si>
  <si>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</si>
  <si>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</si>
  <si>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</si>
  <si>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</si>
  <si>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</si>
  <si>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</si>
  <si>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</si>
  <si>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</si>
  <si>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</si>
  <si>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</si>
  <si>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</si>
  <si>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</si>
  <si>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</si>
  <si>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</si>
  <si>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</si>
  <si>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</si>
  <si>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</si>
  <si>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</si>
  <si>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</si>
  <si>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</si>
  <si>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</si>
  <si>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</si>
  <si>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</si>
  <si>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</si>
  <si>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</si>
  <si>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</si>
  <si>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</si>
  <si>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</si>
  <si>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</si>
  <si>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</si>
  <si>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</si>
  <si>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</si>
  <si>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</si>
  <si>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</si>
  <si>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</si>
  <si>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</si>
  <si>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</si>
  <si>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</si>
  <si>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</si>
  <si>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</si>
  <si>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</si>
  <si>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</si>
  <si>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</si>
  <si>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</si>
  <si>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</si>
  <si>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</si>
  <si>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</si>
  <si>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</si>
  <si>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</si>
  <si>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</si>
  <si>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</si>
  <si>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</si>
  <si>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</si>
  <si>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</si>
  <si>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</si>
  <si>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</si>
  <si>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</si>
  <si>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</si>
  <si>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</si>
  <si>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</si>
  <si>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</si>
  <si>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</si>
  <si>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</si>
  <si>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</si>
  <si>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</si>
  <si>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</si>
  <si>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</si>
  <si>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</si>
  <si>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</si>
  <si>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</si>
  <si>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</si>
  <si>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</si>
  <si>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</si>
  <si>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</si>
  <si>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</si>
  <si>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</si>
  <si>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</si>
  <si>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</si>
  <si>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</si>
  <si>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</si>
  <si>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</si>
  <si>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</si>
  <si>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</si>
  <si>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</si>
  <si>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</si>
  <si>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</si>
  <si>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</si>
  <si>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</si>
  <si>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</si>
  <si>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</si>
  <si>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</si>
  <si>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</si>
  <si>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</si>
  <si>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</si>
  <si>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</si>
  <si>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</si>
  <si>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</si>
  <si>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</si>
  <si>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</si>
  <si>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</si>
  <si>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</si>
  <si>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</si>
  <si>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</si>
  <si>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</si>
  <si>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</si>
  <si>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</si>
  <si>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</si>
  <si>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</si>
  <si>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</si>
  <si>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</si>
  <si>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</si>
  <si>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</si>
  <si>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</si>
  <si>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</si>
  <si>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</si>
  <si>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</si>
  <si>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</si>
  <si>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</si>
  <si>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</si>
  <si>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</si>
  <si>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</si>
  <si>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</si>
  <si>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</si>
  <si>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</si>
  <si>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</si>
  <si>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</si>
  <si>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</si>
  <si>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</si>
  <si>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</si>
  <si>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</si>
  <si>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</si>
  <si>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</si>
  <si>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</si>
  <si>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</si>
  <si>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</si>
  <si>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</si>
  <si>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</si>
  <si>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</si>
  <si>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</si>
  <si>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</si>
  <si>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</si>
  <si>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</si>
  <si>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</si>
  <si>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</si>
  <si>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</si>
  <si>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</si>
  <si>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</si>
  <si>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</si>
  <si>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</si>
  <si>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</si>
  <si>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</si>
  <si>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</si>
  <si>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</si>
  <si>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</si>
  <si>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</si>
  <si>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</si>
  <si>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</si>
  <si>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</si>
  <si>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</si>
  <si>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</si>
  <si>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</si>
  <si>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</si>
  <si>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</si>
  <si>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</si>
  <si>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</si>
  <si>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</si>
  <si>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</si>
  <si>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</si>
  <si>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</si>
  <si>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</si>
  <si>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</si>
  <si>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</si>
  <si>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</si>
  <si>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</si>
  <si>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</si>
  <si>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</si>
  <si>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</si>
  <si>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</si>
  <si>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</si>
  <si>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</si>
  <si>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</si>
  <si>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</si>
  <si>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</si>
  <si>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</si>
  <si>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</si>
  <si>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</si>
  <si>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</si>
  <si>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</si>
  <si>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</si>
  <si>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</si>
  <si>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</si>
  <si>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</si>
  <si>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</si>
  <si>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</si>
  <si>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</si>
  <si>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</si>
  <si>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</si>
  <si>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</si>
  <si>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</si>
  <si>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</si>
  <si>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</si>
  <si>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</si>
  <si>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</si>
  <si>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</si>
  <si>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</si>
  <si>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</si>
  <si>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</si>
  <si>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</si>
  <si>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</si>
  <si>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</si>
  <si>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</si>
  <si>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</si>
  <si>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</si>
  <si>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</si>
  <si>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</si>
  <si>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</si>
  <si>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</si>
  <si>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</si>
  <si>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</si>
  <si>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</si>
  <si>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</si>
  <si>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</si>
  <si>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</si>
  <si>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</si>
  <si>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</si>
  <si>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</si>
  <si>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</si>
  <si>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</si>
  <si>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</si>
  <si>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</si>
  <si>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</si>
  <si>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</si>
  <si>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</si>
  <si>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</si>
  <si>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</si>
  <si>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</si>
  <si>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</si>
  <si>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</si>
  <si>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</si>
  <si>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</si>
  <si>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</si>
  <si>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</si>
  <si>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</si>
  <si>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</si>
  <si>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</si>
  <si>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</si>
  <si>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</si>
  <si>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</si>
  <si>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</si>
  <si>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</si>
  <si>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</si>
  <si>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</si>
  <si>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</si>
  <si>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</si>
  <si>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</si>
  <si>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</si>
  <si>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</si>
  <si>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</si>
  <si>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</si>
  <si>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</si>
  <si>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</si>
  <si>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</si>
  <si>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</si>
  <si>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</si>
  <si>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</si>
  <si>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</si>
  <si>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</si>
  <si>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</si>
  <si>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</si>
  <si>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</si>
  <si>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</si>
  <si>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</si>
  <si>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</si>
  <si>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</si>
  <si>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</si>
  <si>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</si>
  <si>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</si>
  <si>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</si>
  <si>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</si>
  <si>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</si>
  <si>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</si>
  <si>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</si>
  <si>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</si>
  <si>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</si>
  <si>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</si>
  <si>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</si>
  <si>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</si>
  <si>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</si>
  <si>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</si>
  <si>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</si>
  <si>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</si>
  <si>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</si>
  <si>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</si>
  <si>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</si>
  <si>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</si>
  <si>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</si>
  <si>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</si>
  <si>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</si>
  <si>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</si>
  <si>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</si>
  <si>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</si>
  <si>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</si>
  <si>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</si>
  <si>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</si>
  <si>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</si>
  <si>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</si>
  <si>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</si>
  <si>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</si>
  <si>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</si>
  <si>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</si>
  <si>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</si>
  <si>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</si>
  <si>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</si>
  <si>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</si>
  <si>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</si>
  <si>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</si>
  <si>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</si>
  <si>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</si>
  <si>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</si>
  <si>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</si>
  <si>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</si>
  <si>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</si>
  <si>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</si>
  <si>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</si>
  <si>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</si>
  <si>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</si>
  <si>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</si>
  <si>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</si>
  <si>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</si>
  <si>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</si>
  <si>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</si>
  <si>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</si>
  <si>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</si>
  <si>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</si>
  <si>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</si>
  <si>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</si>
  <si>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</si>
  <si>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</si>
  <si>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</si>
  <si>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</si>
  <si>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</si>
  <si>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</si>
  <si>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</si>
  <si>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</si>
  <si>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</si>
  <si>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</si>
  <si>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</si>
  <si>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</si>
  <si>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</si>
  <si>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</si>
  <si>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</si>
  <si>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</si>
  <si>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</si>
  <si>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</si>
  <si>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</si>
  <si>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</si>
  <si>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</si>
  <si>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</si>
  <si>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</si>
  <si>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</si>
  <si>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</si>
  <si>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</si>
  <si>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</si>
  <si>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</si>
  <si>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</si>
  <si>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</si>
  <si>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</si>
  <si>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</si>
  <si>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</si>
  <si>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</si>
  <si>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</si>
  <si>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</si>
  <si>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</si>
  <si>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</si>
  <si>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</si>
  <si>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</si>
  <si>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</si>
  <si>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</si>
  <si>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</si>
  <si>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</si>
  <si>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</si>
  <si>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</si>
  <si>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</si>
  <si>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</si>
  <si>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</si>
  <si>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</si>
  <si>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</si>
  <si>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</si>
  <si>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</si>
  <si>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</si>
  <si>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</si>
  <si>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</si>
  <si>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</si>
  <si>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</si>
  <si>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</si>
  <si>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</si>
  <si>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</si>
  <si>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</si>
  <si>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</si>
  <si>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</si>
  <si>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</si>
  <si>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</si>
  <si>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</si>
  <si>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</si>
  <si>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</si>
  <si>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</si>
  <si>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</si>
  <si>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</si>
  <si>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</si>
  <si>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</si>
  <si>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</si>
  <si>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</si>
  <si>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</si>
  <si>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</si>
  <si>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</si>
  <si>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</si>
  <si>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</si>
  <si>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</si>
  <si>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</si>
  <si>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</si>
  <si>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</si>
  <si>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</si>
  <si>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</si>
  <si>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</si>
  <si>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</si>
  <si>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</si>
  <si>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</si>
  <si>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</si>
  <si>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</si>
  <si>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</si>
  <si>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</si>
  <si>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</si>
  <si>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</si>
  <si>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</si>
  <si>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</si>
  <si>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</si>
  <si>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</si>
  <si>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</si>
  <si>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</si>
  <si>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</si>
  <si>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</si>
  <si>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</si>
  <si>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</si>
  <si>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</si>
  <si>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</si>
  <si>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</si>
  <si>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</si>
  <si>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</si>
  <si>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</si>
  <si>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</si>
  <si>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</si>
  <si>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</si>
  <si>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</si>
  <si>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</si>
  <si>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</si>
  <si>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</si>
  <si>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</si>
  <si>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</si>
  <si>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</si>
  <si>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</si>
  <si>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</si>
  <si>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</si>
  <si>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</si>
  <si>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</si>
  <si>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</si>
  <si>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</si>
  <si>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</si>
  <si>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</si>
  <si>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</si>
  <si>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</si>
  <si>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</si>
  <si>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</si>
  <si>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</si>
  <si>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</si>
  <si>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</si>
  <si>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</si>
  <si>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</si>
  <si>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</si>
  <si>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</si>
  <si>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</si>
  <si>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</si>
  <si>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</si>
  <si>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</si>
  <si>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</si>
  <si>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</si>
  <si>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</si>
  <si>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</si>
  <si>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</si>
  <si>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</si>
  <si>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</si>
  <si>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</si>
  <si>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</si>
  <si>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</si>
  <si>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</si>
  <si>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</si>
  <si>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</si>
  <si>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</si>
  <si>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</si>
  <si>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</si>
  <si>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</si>
  <si>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</si>
  <si>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</si>
  <si>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</si>
  <si>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</si>
  <si>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</si>
  <si>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</si>
  <si>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</si>
  <si>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</si>
  <si>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</si>
  <si>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</si>
  <si>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</si>
  <si>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</si>
  <si>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</si>
  <si>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</si>
  <si>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</si>
  <si>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</si>
  <si>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</si>
  <si>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</si>
  <si>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</si>
  <si>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</si>
  <si>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</si>
  <si>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</si>
  <si>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</si>
  <si>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</si>
  <si>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</si>
  <si>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</si>
  <si>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</si>
  <si>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</si>
  <si>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</si>
  <si>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</si>
  <si>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</si>
  <si>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</si>
  <si>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</si>
  <si>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</si>
  <si>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</si>
  <si>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</si>
  <si>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</si>
  <si>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</si>
  <si>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</si>
  <si>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</si>
  <si>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</si>
  <si>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</si>
  <si>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</si>
  <si>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</si>
  <si>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</si>
  <si>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</si>
  <si>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</si>
  <si>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</si>
  <si>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</si>
  <si>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</si>
  <si>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</si>
  <si>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</si>
  <si>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</si>
  <si>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</si>
  <si>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</si>
  <si>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</si>
  <si>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</si>
  <si>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</si>
  <si>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</si>
  <si>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</si>
  <si>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</si>
  <si>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</si>
  <si>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</si>
  <si>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</si>
  <si>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</si>
  <si>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</si>
  <si>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</si>
  <si>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</si>
  <si>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</si>
  <si>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</si>
  <si>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</si>
  <si>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</si>
  <si>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</si>
  <si>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</si>
  <si>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</si>
  <si>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</si>
  <si>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</si>
  <si>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</si>
  <si>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</si>
  <si>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</si>
  <si>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</si>
  <si>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</si>
  <si>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</si>
  <si>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</si>
  <si>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</si>
  <si>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</si>
  <si>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</si>
  <si>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</si>
  <si>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</si>
  <si>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</si>
  <si>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</si>
  <si>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</si>
  <si>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</si>
  <si>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</si>
  <si>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</si>
  <si>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</si>
  <si>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</si>
  <si>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</si>
  <si>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</si>
  <si>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</si>
  <si>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</si>
  <si>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</si>
  <si>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</si>
  <si>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</si>
  <si>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</si>
  <si>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</si>
  <si>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</si>
  <si>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</si>
  <si>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</si>
  <si>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</si>
  <si>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</si>
  <si>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</si>
  <si>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</si>
  <si>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</si>
  <si>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</si>
  <si>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</si>
  <si>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</si>
  <si>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</si>
  <si>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</si>
  <si>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</si>
  <si>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</si>
  <si>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</si>
  <si>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</si>
  <si>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</si>
  <si>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</si>
  <si>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</si>
  <si>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</si>
  <si>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</si>
  <si>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</si>
  <si>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</si>
  <si>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</si>
  <si>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</si>
  <si>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</si>
  <si>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</si>
  <si>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</si>
  <si>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</si>
  <si>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</si>
  <si>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</si>
  <si>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</si>
  <si>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</si>
  <si>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</si>
  <si>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</si>
  <si>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</si>
  <si>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</si>
  <si>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</si>
  <si>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</si>
  <si>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</si>
  <si>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</si>
  <si>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</si>
  <si>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</si>
  <si>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</si>
  <si>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</si>
  <si>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</si>
  <si>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</si>
  <si>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</si>
  <si>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</si>
  <si>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</si>
  <si>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</si>
  <si>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</si>
  <si>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</si>
  <si>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</si>
  <si>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</si>
  <si>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</si>
  <si>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</si>
  <si>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</si>
  <si>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</si>
  <si>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</si>
  <si>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</si>
  <si>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</si>
  <si>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</si>
  <si>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</si>
  <si>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</si>
  <si>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</si>
  <si>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</si>
  <si>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</si>
  <si>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</si>
  <si>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</si>
  <si>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</si>
  <si>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</si>
  <si>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</si>
  <si>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</si>
  <si>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</si>
  <si>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</si>
  <si>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</si>
  <si>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</si>
  <si>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</si>
  <si>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</si>
  <si>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</si>
  <si>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</si>
  <si>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</si>
  <si>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</si>
  <si>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</si>
  <si>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</si>
  <si>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</si>
  <si>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</si>
  <si>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</si>
  <si>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</si>
  <si>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</si>
  <si>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</si>
  <si>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</si>
  <si>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</si>
  <si>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</si>
  <si>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</si>
  <si>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</si>
  <si>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</si>
  <si>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</si>
  <si>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</si>
  <si>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</si>
  <si>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</si>
  <si>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</si>
  <si>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</si>
  <si>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</si>
  <si>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</si>
  <si>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</si>
  <si>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</si>
  <si>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</si>
  <si>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</si>
  <si>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</si>
  <si>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</si>
  <si>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</si>
  <si>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</si>
  <si>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</si>
  <si>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</si>
  <si>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</si>
  <si>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</si>
  <si>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</si>
  <si>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</si>
  <si>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</si>
  <si>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</si>
  <si>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</si>
  <si>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</si>
  <si>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</si>
  <si>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</si>
  <si>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</si>
  <si>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</si>
  <si>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</si>
  <si>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</si>
  <si>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</si>
  <si>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</si>
  <si>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</si>
  <si>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</si>
  <si>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</si>
  <si>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</si>
  <si>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</si>
  <si>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</si>
  <si>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</si>
  <si>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</si>
  <si>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</si>
  <si>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</si>
  <si>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</si>
  <si>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</si>
  <si>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</si>
  <si>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</si>
  <si>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</si>
  <si>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</si>
  <si>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</si>
  <si>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</si>
  <si>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</si>
  <si>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</si>
  <si>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</si>
  <si>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</si>
  <si>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</si>
  <si>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</si>
  <si>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</si>
  <si>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</si>
  <si>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</si>
  <si>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</si>
  <si>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</si>
  <si>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</si>
  <si>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</si>
  <si>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</si>
  <si>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</si>
  <si>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</si>
  <si>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</si>
  <si>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</si>
  <si>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</si>
  <si>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</si>
  <si>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</si>
  <si>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</si>
  <si>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</si>
  <si>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</si>
  <si>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</si>
  <si>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</si>
  <si>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</si>
  <si>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</si>
  <si>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</si>
  <si>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</si>
  <si>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</si>
  <si>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</si>
  <si>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</si>
  <si>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</si>
  <si>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</si>
  <si>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</si>
  <si>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</si>
  <si>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</si>
  <si>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</si>
  <si>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</si>
  <si>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</si>
  <si>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</si>
  <si>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</si>
  <si>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</si>
  <si>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</si>
  <si>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</si>
  <si>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</si>
  <si>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</si>
  <si>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</si>
  <si>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</si>
  <si>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</si>
  <si>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</si>
  <si>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</si>
  <si>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</si>
  <si>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</si>
  <si>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</si>
  <si>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</si>
  <si>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</si>
  <si>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</si>
  <si>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</si>
  <si>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</si>
  <si>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</si>
  <si>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</si>
  <si>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</si>
  <si>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</si>
  <si>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</si>
  <si>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</si>
  <si>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</si>
  <si>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</si>
  <si>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</si>
  <si>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</si>
  <si>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</si>
  <si>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</si>
  <si>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</si>
  <si>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</si>
  <si>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</si>
  <si>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</si>
  <si>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</si>
  <si>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</si>
  <si>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</si>
  <si>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</si>
  <si>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</si>
  <si>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</si>
  <si>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</si>
  <si>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</si>
  <si>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</si>
  <si>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</si>
  <si>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</si>
  <si>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</si>
  <si>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</si>
  <si>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</si>
  <si>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</si>
  <si>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</si>
  <si>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</si>
  <si>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</si>
  <si>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</si>
  <si>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</si>
  <si>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</si>
  <si>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</si>
  <si>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</si>
  <si>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</si>
  <si>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</si>
  <si>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</si>
  <si>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</si>
  <si>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</si>
  <si>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</si>
  <si>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</si>
  <si>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</si>
  <si>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</si>
  <si>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</si>
  <si>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</si>
  <si>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</si>
  <si>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</si>
  <si>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</si>
  <si>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</si>
  <si>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</si>
  <si>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</si>
  <si>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</si>
  <si>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</si>
  <si>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</si>
  <si>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</si>
  <si>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</si>
  <si>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</si>
  <si>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</si>
  <si>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</si>
  <si>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</si>
  <si>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</si>
  <si>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</si>
  <si>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</si>
  <si>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</si>
  <si>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</si>
  <si>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</si>
  <si>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</si>
  <si>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</si>
  <si>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</si>
  <si>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</si>
  <si>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</si>
  <si>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</si>
  <si>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</si>
  <si>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</si>
  <si>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</si>
  <si>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</si>
  <si>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</si>
  <si>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</si>
  <si>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</si>
  <si>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</si>
  <si>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</si>
  <si>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</si>
  <si>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</si>
  <si>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</si>
  <si>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</si>
  <si>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</si>
  <si>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</si>
  <si>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</si>
  <si>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</si>
  <si>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</si>
  <si>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</si>
  <si>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</si>
  <si>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</si>
  <si>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</si>
  <si>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</si>
  <si>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</si>
  <si>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</si>
  <si>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</si>
  <si>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</si>
  <si>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</si>
  <si>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</si>
  <si>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</si>
  <si>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</si>
  <si>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</si>
  <si>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</si>
  <si>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</si>
  <si>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</si>
  <si>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</si>
  <si>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</si>
  <si>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</si>
  <si>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</si>
  <si>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</si>
  <si>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</si>
  <si>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</si>
  <si>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</si>
  <si>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</si>
  <si>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</si>
  <si>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</si>
  <si>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</si>
  <si>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</si>
  <si>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</si>
  <si>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</si>
  <si>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</si>
  <si>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</si>
  <si>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</si>
  <si>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</si>
  <si>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</si>
  <si>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</si>
  <si>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</si>
  <si>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</si>
  <si>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</si>
  <si>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</si>
  <si>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</si>
  <si>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</si>
  <si>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</si>
  <si>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</si>
  <si>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</si>
  <si>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</si>
  <si>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</si>
  <si>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</si>
  <si>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</si>
  <si>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</si>
  <si>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</si>
  <si>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</si>
  <si>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</si>
  <si>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</si>
  <si>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</si>
  <si>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</si>
  <si>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</si>
  <si>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</si>
  <si>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</si>
  <si>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</si>
  <si>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</si>
  <si>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</si>
  <si>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</si>
  <si>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</si>
  <si>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</si>
  <si>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</si>
  <si>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</si>
  <si>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</si>
  <si>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</si>
  <si>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</si>
  <si>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</si>
  <si>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</si>
  <si>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</si>
  <si>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</si>
  <si>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</si>
  <si>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</si>
  <si>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</si>
  <si>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</si>
  <si>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</si>
  <si>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</si>
  <si>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</si>
  <si>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</si>
  <si>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</si>
  <si>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</si>
  <si>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</si>
  <si>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</si>
  <si>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</si>
  <si>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</si>
  <si>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</si>
  <si>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</si>
  <si>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</si>
  <si>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</si>
  <si>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</si>
  <si>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</si>
  <si>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</si>
  <si>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</si>
  <si>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</si>
  <si>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</si>
  <si>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</si>
  <si>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</si>
  <si>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</si>
  <si>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</si>
  <si>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</si>
  <si>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</si>
  <si>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</si>
  <si>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</si>
  <si>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</si>
  <si>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</si>
  <si>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</si>
  <si>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</si>
  <si>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</si>
  <si>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</si>
  <si>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</si>
  <si>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</si>
  <si>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</si>
  <si>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</si>
  <si>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</si>
  <si>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</si>
  <si>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</si>
  <si>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</si>
  <si>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</si>
  <si>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</si>
  <si>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</si>
  <si>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</si>
  <si>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</si>
  <si>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</si>
  <si>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</si>
  <si>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</si>
  <si>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</si>
  <si>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</si>
  <si>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</si>
  <si>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</si>
  <si>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</si>
  <si>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</si>
  <si>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</si>
  <si>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</si>
  <si>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</si>
  <si>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</si>
  <si>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</si>
  <si>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</si>
  <si>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</si>
  <si>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</si>
  <si>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</si>
  <si>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</si>
  <si>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</si>
  <si>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</si>
  <si>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</si>
  <si>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</si>
  <si>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</si>
  <si>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</si>
  <si>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</si>
  <si>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</si>
  <si>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</si>
  <si>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</si>
  <si>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</si>
  <si>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</si>
  <si>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</si>
  <si>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</si>
  <si>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</si>
  <si>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</si>
  <si>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</si>
  <si>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</si>
  <si>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</si>
  <si>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</si>
  <si>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</si>
  <si>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</si>
  <si>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</si>
  <si>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</si>
  <si>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</si>
  <si>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</si>
  <si>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</si>
  <si>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</si>
  <si>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</si>
  <si>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</si>
  <si>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</si>
  <si>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</si>
  <si>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</si>
  <si>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</si>
  <si>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</si>
  <si>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</si>
  <si>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</si>
  <si>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</si>
  <si>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</si>
  <si>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</si>
  <si>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</si>
  <si>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</si>
  <si>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</si>
  <si>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</si>
  <si>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</si>
  <si>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</si>
  <si>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</si>
  <si>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</si>
  <si>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</si>
  <si>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</si>
  <si>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</si>
  <si>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</si>
  <si>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</si>
  <si>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</si>
  <si>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</si>
  <si>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</si>
  <si>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</si>
  <si>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</si>
  <si>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</si>
  <si>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</si>
  <si>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</si>
  <si>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</si>
  <si>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</si>
  <si>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</si>
  <si>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</si>
  <si>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</si>
  <si>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</si>
  <si>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</si>
  <si>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</si>
  <si>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</si>
  <si>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</si>
  <si>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</si>
  <si>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</si>
  <si>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</si>
  <si>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</si>
  <si>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</si>
  <si>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</si>
  <si>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</si>
  <si>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</si>
  <si>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</si>
  <si>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</si>
  <si>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</si>
  <si>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</si>
  <si>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</si>
  <si>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</si>
  <si>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</si>
  <si>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</si>
  <si>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</si>
  <si>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</si>
  <si>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</si>
  <si>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</si>
  <si>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</si>
  <si>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</si>
  <si>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</si>
  <si>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</si>
  <si>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</si>
  <si>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</si>
  <si>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</si>
  <si>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</si>
  <si>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</si>
  <si>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</si>
  <si>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</si>
  <si>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</si>
  <si>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</si>
  <si>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</si>
  <si>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</si>
  <si>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</si>
  <si>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</si>
  <si>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</si>
  <si>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</si>
  <si>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</si>
  <si>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</si>
  <si>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</si>
  <si>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</si>
  <si>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</si>
  <si>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</si>
  <si>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</si>
  <si>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</si>
  <si>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</si>
  <si>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</si>
  <si>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</si>
  <si>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</si>
  <si>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</si>
  <si>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</si>
  <si>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</si>
  <si>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</si>
  <si>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</si>
  <si>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</si>
  <si>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</si>
  <si>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</si>
  <si>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</si>
  <si>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</si>
  <si>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</si>
  <si>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</si>
  <si>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</si>
  <si>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</si>
  <si>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</si>
  <si>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</si>
  <si>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</si>
  <si>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</si>
  <si>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</si>
  <si>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</si>
  <si>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</si>
  <si>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</si>
  <si>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</si>
  <si>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</si>
  <si>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</si>
  <si>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</si>
  <si>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</si>
  <si>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</si>
  <si>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</si>
  <si>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</si>
  <si>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</si>
  <si>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</si>
  <si>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</si>
  <si>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</si>
  <si>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</si>
  <si>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</si>
  <si>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</si>
  <si>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</si>
  <si>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</si>
  <si>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</si>
  <si>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</si>
  <si>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</si>
  <si>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</si>
  <si>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</si>
  <si>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</si>
  <si>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</si>
  <si>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</si>
  <si>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</si>
  <si>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</si>
  <si>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</si>
  <si>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</si>
  <si>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</si>
  <si>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</si>
  <si>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</si>
  <si>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</si>
  <si>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</si>
  <si>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</si>
  <si>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</si>
  <si>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</si>
  <si>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</si>
  <si>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</si>
  <si>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</si>
  <si>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</si>
  <si>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</si>
  <si>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</si>
  <si>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</si>
  <si>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</si>
  <si>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</si>
  <si>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</si>
  <si>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</si>
  <si>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</si>
  <si>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</si>
  <si>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</si>
  <si>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</si>
  <si>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</si>
  <si>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</si>
  <si>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</si>
  <si>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</si>
  <si>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</si>
  <si>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</si>
  <si>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</si>
  <si>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</si>
  <si>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</si>
  <si>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</si>
  <si>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</si>
  <si>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</si>
  <si>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</si>
  <si>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</si>
  <si>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</si>
  <si>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</si>
  <si>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</si>
  <si>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</si>
  <si>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</si>
  <si>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</si>
  <si>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</si>
  <si>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</si>
  <si>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</si>
  <si>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</si>
  <si>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</si>
  <si>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</si>
  <si>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</si>
  <si>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</si>
  <si>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</si>
  <si>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</si>
  <si>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</si>
  <si>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</si>
  <si>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</si>
  <si>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</si>
  <si>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</si>
  <si>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</si>
  <si>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</si>
  <si>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</si>
  <si>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</si>
  <si>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</si>
  <si>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</si>
  <si>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</si>
  <si>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</si>
  <si>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</si>
  <si>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</si>
  <si>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</si>
  <si>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</si>
  <si>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</si>
  <si>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</si>
  <si>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</si>
  <si>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</si>
  <si>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</si>
  <si>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</si>
  <si>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</si>
  <si>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</si>
  <si>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</si>
  <si>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</si>
  <si>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</si>
  <si>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</si>
  <si>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</si>
  <si>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</si>
  <si>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</si>
  <si>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</si>
  <si>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</si>
  <si>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</si>
  <si>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</si>
  <si>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</si>
  <si>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</si>
  <si>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</si>
  <si>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</si>
  <si>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</si>
  <si>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</si>
  <si>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</si>
  <si>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</si>
  <si>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</si>
  <si>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</si>
  <si>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</si>
  <si>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</si>
  <si>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</si>
  <si>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</si>
  <si>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</si>
  <si>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</si>
  <si>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</si>
  <si>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</si>
  <si>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</si>
  <si>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</si>
  <si>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</si>
  <si>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</si>
  <si>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</si>
  <si>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</si>
  <si>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</si>
  <si>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</si>
  <si>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</si>
  <si>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</si>
  <si>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</si>
  <si>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</si>
  <si>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</si>
  <si>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</si>
  <si>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</si>
  <si>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</si>
  <si>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</si>
  <si>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</si>
  <si>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</si>
  <si>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</si>
  <si>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</si>
  <si>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</si>
  <si>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</si>
  <si>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</si>
  <si>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</si>
  <si>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</si>
  <si>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</si>
  <si>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</si>
  <si>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</si>
  <si>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</si>
  <si>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</si>
  <si>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</si>
  <si>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</si>
  <si>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</si>
  <si>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</si>
  <si>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</si>
  <si>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</si>
  <si>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</si>
  <si>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</si>
  <si>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</si>
  <si>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</si>
  <si>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</si>
  <si>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</si>
  <si>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</si>
  <si>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</si>
  <si>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</si>
  <si>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</si>
  <si>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</si>
  <si>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</si>
  <si>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</si>
  <si>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</si>
  <si>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</si>
  <si>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</si>
  <si>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</si>
  <si>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</si>
  <si>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</si>
  <si>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</si>
  <si>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</si>
  <si>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</si>
  <si>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</si>
  <si>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</si>
  <si>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</si>
  <si>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</si>
  <si>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</si>
  <si>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</si>
  <si>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</si>
  <si>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</si>
  <si>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</si>
  <si>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</si>
  <si>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</si>
  <si>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</si>
  <si>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</si>
  <si>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</si>
  <si>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</si>
  <si>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</si>
  <si>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</si>
  <si>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</si>
  <si>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</si>
  <si>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</si>
  <si>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</si>
  <si>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</si>
  <si>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</si>
  <si>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</si>
  <si>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</si>
  <si>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</si>
  <si>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</si>
  <si>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</si>
  <si>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</si>
  <si>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</si>
  <si>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</si>
  <si>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</si>
  <si>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</si>
  <si>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</si>
  <si>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</si>
  <si>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</si>
  <si>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</si>
  <si>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</si>
  <si>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</si>
  <si>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</si>
  <si>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</si>
  <si>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</si>
  <si>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</si>
  <si>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</si>
  <si>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</si>
  <si>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</si>
  <si>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</si>
  <si>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</si>
  <si>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</si>
  <si>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</si>
  <si>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</si>
  <si>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</si>
  <si>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</si>
  <si>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</si>
  <si>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</si>
  <si>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</si>
  <si>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</si>
  <si>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</si>
  <si>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</si>
  <si>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</si>
  <si>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</si>
  <si>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</si>
  <si>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</si>
  <si>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</si>
  <si>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</si>
  <si>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</si>
  <si>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</si>
  <si>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</si>
  <si>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</si>
  <si>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</si>
  <si>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</si>
  <si>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</si>
  <si>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</si>
  <si>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</si>
  <si>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</si>
  <si>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</si>
  <si>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</si>
  <si>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</si>
  <si>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</si>
  <si>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</si>
  <si>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</si>
  <si>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</si>
  <si>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</si>
  <si>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</si>
  <si>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</si>
  <si>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</si>
  <si>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</si>
  <si>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</si>
  <si>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</si>
  <si>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</si>
  <si>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</si>
  <si>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</si>
  <si>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</si>
  <si>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</si>
  <si>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</si>
  <si>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</si>
  <si>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</si>
  <si>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</si>
  <si>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</si>
  <si>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</si>
  <si>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</si>
  <si>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</si>
  <si>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</si>
  <si>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</si>
  <si>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</si>
  <si>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</si>
  <si>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</si>
  <si>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</si>
  <si>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</si>
  <si>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</si>
  <si>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</si>
  <si>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</si>
  <si>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</si>
  <si>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</si>
  <si>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</si>
  <si>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</si>
  <si>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</si>
  <si>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</si>
  <si>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</si>
  <si>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</si>
  <si>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</si>
  <si>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</si>
  <si>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</si>
  <si>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</si>
  <si>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</si>
  <si>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</si>
  <si>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</si>
  <si>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</si>
  <si>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</si>
  <si>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</si>
  <si>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</si>
  <si>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</si>
  <si>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</si>
  <si>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</si>
  <si>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</si>
  <si>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</si>
  <si>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</si>
  <si>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</si>
  <si>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</si>
  <si>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</si>
  <si>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</si>
  <si>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</si>
  <si>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</si>
  <si>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</si>
  <si>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</si>
  <si>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</si>
  <si>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</si>
  <si>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</si>
  <si>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</si>
  <si>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</si>
  <si>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</si>
  <si>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</si>
  <si>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</si>
  <si>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</si>
  <si>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</si>
  <si>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</si>
  <si>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</si>
  <si>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</si>
  <si>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</si>
  <si>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</si>
  <si>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</si>
  <si>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</si>
  <si>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</si>
  <si>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</si>
  <si>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</si>
  <si>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</si>
  <si>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</si>
  <si>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</si>
  <si>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</si>
  <si>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</si>
  <si>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</si>
  <si>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</si>
  <si>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</si>
  <si>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</si>
  <si>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</si>
  <si>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</si>
  <si>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</si>
  <si>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</si>
  <si>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</si>
  <si>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</si>
  <si>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</si>
  <si>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</si>
  <si>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</si>
  <si>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</si>
  <si>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</si>
  <si>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</si>
  <si>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</si>
  <si>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</si>
  <si>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</si>
  <si>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</si>
  <si>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</si>
  <si>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</si>
  <si>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</si>
  <si>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</si>
  <si>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</si>
  <si>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</si>
  <si>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</si>
  <si>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</si>
  <si>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</si>
  <si>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</si>
  <si>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</si>
  <si>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</si>
  <si>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</si>
  <si>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</si>
  <si>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</si>
  <si>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</si>
  <si>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</si>
  <si>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</si>
  <si>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</si>
  <si>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</si>
  <si>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</si>
  <si>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</si>
  <si>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</si>
  <si>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</si>
  <si>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</si>
  <si>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</si>
  <si>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</si>
  <si>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</si>
  <si>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</si>
  <si>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</si>
  <si>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</si>
  <si>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</si>
  <si>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</si>
  <si>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</si>
  <si>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</si>
  <si>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</si>
  <si>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</si>
  <si>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</si>
  <si>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</si>
  <si>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</si>
  <si>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</si>
  <si>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</si>
  <si>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</si>
  <si>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</si>
  <si>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</si>
  <si>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</si>
  <si>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</si>
  <si>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</si>
  <si>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</si>
  <si>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</si>
  <si>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</si>
  <si>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</si>
  <si>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</si>
  <si>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</si>
  <si>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</si>
  <si>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</si>
  <si>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</si>
  <si>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</si>
  <si>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</si>
  <si>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</si>
  <si>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</si>
  <si>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</si>
  <si>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</si>
  <si>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</si>
  <si>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</si>
  <si>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</si>
  <si>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</si>
  <si>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</si>
  <si>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</si>
  <si>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</si>
  <si>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</si>
  <si>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</si>
  <si>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</si>
  <si>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</si>
  <si>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</si>
  <si>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</si>
  <si>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</si>
  <si>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</si>
  <si>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</si>
  <si>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</si>
  <si>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</si>
  <si>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</si>
  <si>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</si>
  <si>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</si>
  <si>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</si>
  <si>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</si>
  <si>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</si>
  <si>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</si>
  <si>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</si>
  <si>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</si>
  <si>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</si>
  <si>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</si>
  <si>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</si>
  <si>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</si>
  <si>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</si>
  <si>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</si>
  <si>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</si>
  <si>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</si>
  <si>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</si>
  <si>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</si>
  <si>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</si>
  <si>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</si>
  <si>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</si>
  <si>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</si>
  <si>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</si>
  <si>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</si>
  <si>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</si>
  <si>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</si>
  <si>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</si>
  <si>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</si>
  <si>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</si>
  <si>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</si>
  <si>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</si>
  <si>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</si>
  <si>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</si>
  <si>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</si>
  <si>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</si>
  <si>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</si>
  <si>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</si>
  <si>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</si>
  <si>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</si>
  <si>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</si>
  <si>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</si>
  <si>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</si>
  <si>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</si>
  <si>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</si>
  <si>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</si>
  <si>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</si>
  <si>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</si>
  <si>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</si>
  <si>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</si>
  <si>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</si>
  <si>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</si>
  <si>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</si>
  <si>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</si>
  <si>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</si>
  <si>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</si>
  <si>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</si>
  <si>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</si>
  <si>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</si>
  <si>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</si>
  <si>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</si>
  <si>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</si>
  <si>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</si>
  <si>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</si>
  <si>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</si>
  <si>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</si>
  <si>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</si>
  <si>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</si>
  <si>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</si>
  <si>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</si>
  <si>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</si>
  <si>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</si>
  <si>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</si>
  <si>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</si>
  <si>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</si>
  <si>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</si>
  <si>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</si>
  <si>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</si>
  <si>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</si>
  <si>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</si>
  <si>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</si>
  <si>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</si>
  <si>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</si>
  <si>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</si>
  <si>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</si>
  <si>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</si>
  <si>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</si>
  <si>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</si>
  <si>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</si>
  <si>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</si>
  <si>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</si>
  <si>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</si>
  <si>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</si>
  <si>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</si>
  <si>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</si>
  <si>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</si>
  <si>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</si>
  <si>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</si>
  <si>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</si>
  <si>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</si>
  <si>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</si>
  <si>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</si>
  <si>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</si>
  <si>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</si>
  <si>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</si>
  <si>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</si>
  <si>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</si>
  <si>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</si>
  <si>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</si>
  <si>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</si>
  <si>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</si>
  <si>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</si>
  <si>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</si>
  <si>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</si>
  <si>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</si>
  <si>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</si>
  <si>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</si>
  <si>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</si>
  <si>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</si>
  <si>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</si>
  <si>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</si>
  <si>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</si>
  <si>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</si>
  <si>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</si>
  <si>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</si>
  <si>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</si>
  <si>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</si>
  <si>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</si>
  <si>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</si>
  <si>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</si>
  <si>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</si>
  <si>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</si>
  <si>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</si>
  <si>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</si>
  <si>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</si>
  <si>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</si>
  <si>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</si>
  <si>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</si>
  <si>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</si>
  <si>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</si>
  <si>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</si>
  <si>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</si>
  <si>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</si>
  <si>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</si>
  <si>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</si>
  <si>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</si>
  <si>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</si>
  <si>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</si>
  <si>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</si>
  <si>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</si>
  <si>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</si>
  <si>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</si>
  <si>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</si>
  <si>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</si>
  <si>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</si>
  <si>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</si>
  <si>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</si>
  <si>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</si>
  <si>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</si>
  <si>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</si>
  <si>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</si>
  <si>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</si>
  <si>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</si>
  <si>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</si>
  <si>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</si>
  <si>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</si>
  <si>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</si>
  <si>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</si>
  <si>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</si>
  <si>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</si>
  <si>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</si>
  <si>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</si>
  <si>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</si>
  <si>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</si>
  <si>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</si>
  <si>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</si>
  <si>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</si>
  <si>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</si>
  <si>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</si>
  <si>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</si>
  <si>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</si>
  <si>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</si>
  <si>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</si>
  <si>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</si>
  <si>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</si>
  <si>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</si>
  <si>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</si>
  <si>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</si>
  <si>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</si>
  <si>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</si>
  <si>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</si>
  <si>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</si>
  <si>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</si>
  <si>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</si>
  <si>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</si>
  <si>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</si>
  <si>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</si>
  <si>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</si>
  <si>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</si>
  <si>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</si>
  <si>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</si>
  <si>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</si>
  <si>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</si>
  <si>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</si>
  <si>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</si>
  <si>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</si>
  <si>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</si>
  <si>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</si>
  <si>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</si>
  <si>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</si>
  <si>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</si>
  <si>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</si>
  <si>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</si>
  <si>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</si>
  <si>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</si>
  <si>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</si>
  <si>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</si>
  <si>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</si>
  <si>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</si>
  <si>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</si>
  <si>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</si>
  <si>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</si>
  <si>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</si>
  <si>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</si>
  <si>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</si>
  <si>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</si>
  <si>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</si>
  <si>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</si>
  <si>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</si>
  <si>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</si>
  <si>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</si>
  <si>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</si>
  <si>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</si>
  <si>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</si>
  <si>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</si>
  <si>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</si>
  <si>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</si>
  <si>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</si>
  <si>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</si>
  <si>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</si>
  <si>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</si>
  <si>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</si>
  <si>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</si>
  <si>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</si>
  <si>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</si>
  <si>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</si>
  <si>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</si>
  <si>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</si>
  <si>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</si>
  <si>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</si>
  <si>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</si>
  <si>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</si>
  <si>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</si>
  <si>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</si>
  <si>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</si>
  <si>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</si>
  <si>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</si>
  <si>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</si>
  <si>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</si>
  <si>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</si>
  <si>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</si>
  <si>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</si>
  <si>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</si>
  <si>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</si>
  <si>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</si>
  <si>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</si>
  <si>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</si>
  <si>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</si>
  <si>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</si>
  <si>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</si>
  <si>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</si>
  <si>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</si>
  <si>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</si>
  <si>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</si>
  <si>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</si>
  <si>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</si>
  <si>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</si>
  <si>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</si>
  <si>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</si>
  <si>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</si>
  <si>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</si>
  <si>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</si>
  <si>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</si>
  <si>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</si>
  <si>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</si>
  <si>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</si>
  <si>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</si>
  <si>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</si>
  <si>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</si>
  <si>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</si>
  <si>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</si>
  <si>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</si>
  <si>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</si>
  <si>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</si>
  <si>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</si>
  <si>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</si>
  <si>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</si>
  <si>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</si>
  <si>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</si>
  <si>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</si>
  <si>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</si>
  <si>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</si>
  <si>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</si>
  <si>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</si>
  <si>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</si>
  <si>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</si>
  <si>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</si>
  <si>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</si>
  <si>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</si>
  <si>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</si>
  <si>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</si>
  <si>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</si>
  <si>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</si>
  <si>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</si>
  <si>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</si>
  <si>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</si>
  <si>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</si>
  <si>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</si>
  <si>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</si>
  <si>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</si>
  <si>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</si>
  <si>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</si>
  <si>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</si>
  <si>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</si>
  <si>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</si>
  <si>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</si>
  <si>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</si>
  <si>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</si>
  <si>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</si>
  <si>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</si>
  <si>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</si>
  <si>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</si>
  <si>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</si>
  <si>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</si>
  <si>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</si>
  <si>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</si>
  <si>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</si>
  <si>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</si>
  <si>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</si>
  <si>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</si>
  <si>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</si>
  <si>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</si>
  <si>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</si>
  <si>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</si>
  <si>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</si>
  <si>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</si>
  <si>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</si>
  <si>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</si>
  <si>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</si>
  <si>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</si>
  <si>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</si>
  <si>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</si>
  <si>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</si>
  <si>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</si>
  <si>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</si>
  <si>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</si>
  <si>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</si>
  <si>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</si>
  <si>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</si>
  <si>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</si>
  <si>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</si>
  <si>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</si>
  <si>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</si>
  <si>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</si>
  <si>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</si>
  <si>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</si>
  <si>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</si>
  <si>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</si>
  <si>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</si>
  <si>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</si>
  <si>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</si>
  <si>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</si>
  <si>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</si>
  <si>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</si>
  <si>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</si>
  <si>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</si>
  <si>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</si>
  <si>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</si>
  <si>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</si>
  <si>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</si>
  <si>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</si>
  <si>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</si>
  <si>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</si>
  <si>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</si>
  <si>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</si>
  <si>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</si>
  <si>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</si>
  <si>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</si>
  <si>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</si>
  <si>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</si>
  <si>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</si>
  <si>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</si>
  <si>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</si>
  <si>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</si>
  <si>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</si>
  <si>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</si>
  <si>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</si>
  <si>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</si>
  <si>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</si>
  <si>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</si>
  <si>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</si>
  <si>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</si>
  <si>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</si>
  <si>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</si>
  <si>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</si>
  <si>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</si>
  <si>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</si>
  <si>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</si>
  <si>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</si>
  <si>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</si>
  <si>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</si>
  <si>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</si>
  <si>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</si>
  <si>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</si>
  <si>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</si>
  <si>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</si>
  <si>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</si>
  <si>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</si>
  <si>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</si>
  <si>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</si>
  <si>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</si>
  <si>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</si>
  <si>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</si>
  <si>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</si>
  <si>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</si>
  <si>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</si>
  <si>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</si>
  <si>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</si>
  <si>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</si>
  <si>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</si>
  <si>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</si>
  <si>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</si>
  <si>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</si>
  <si>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</si>
  <si>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</si>
  <si>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</si>
  <si>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</si>
  <si>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</si>
  <si>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</si>
  <si>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</si>
  <si>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</si>
  <si>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</si>
  <si>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</si>
  <si>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</si>
  <si>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</si>
  <si>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</si>
  <si>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</si>
  <si>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</si>
  <si>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</si>
  <si>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</si>
  <si>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</si>
  <si>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</si>
  <si>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</si>
  <si>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</si>
  <si>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</si>
  <si>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</si>
  <si>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</si>
  <si>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</si>
  <si>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</si>
  <si>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</si>
  <si>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</si>
  <si>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</si>
  <si>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</si>
  <si>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</si>
  <si>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</si>
  <si>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</si>
  <si>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</si>
  <si>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</si>
  <si>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</si>
  <si>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</si>
  <si>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</si>
  <si>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</si>
  <si>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</si>
  <si>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</si>
  <si>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</si>
  <si>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</si>
  <si>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</si>
  <si>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</si>
  <si>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</si>
  <si>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</si>
  <si>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</si>
  <si>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</si>
  <si>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</si>
  <si>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</si>
  <si>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</si>
  <si>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</si>
  <si>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</si>
  <si>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</si>
  <si>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</si>
  <si>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</si>
  <si>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</si>
  <si>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</si>
  <si>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</si>
  <si>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</si>
  <si>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</si>
  <si>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</si>
  <si>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</si>
  <si>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</si>
  <si>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</si>
  <si>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</si>
  <si>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</si>
  <si>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</si>
  <si>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</si>
  <si>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</si>
  <si>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</si>
  <si>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</si>
  <si>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</si>
  <si>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</si>
  <si>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</si>
  <si>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</si>
  <si>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</si>
  <si>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</si>
  <si>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</si>
  <si>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</si>
  <si>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</si>
  <si>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</si>
  <si>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</si>
  <si>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</si>
  <si>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</si>
  <si>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</si>
  <si>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</si>
  <si>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</si>
  <si>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</si>
  <si>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</si>
  <si>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</si>
  <si>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</si>
  <si>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</si>
  <si>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</si>
  <si>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</si>
  <si>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</si>
  <si>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</si>
  <si>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</si>
  <si>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</si>
  <si>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</si>
  <si>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</si>
  <si>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</si>
  <si>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</si>
  <si>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</si>
  <si>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</si>
  <si>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</si>
  <si>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</si>
  <si>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</si>
  <si>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</si>
  <si>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</si>
  <si>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</si>
  <si>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</si>
  <si>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</si>
  <si>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</si>
  <si>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</si>
  <si>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</si>
  <si>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</si>
  <si>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</si>
  <si>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</si>
  <si>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</si>
  <si>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</si>
  <si>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</si>
  <si>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</si>
  <si>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</si>
  <si>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</si>
  <si>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</si>
  <si>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</si>
  <si>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</si>
  <si>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</si>
  <si>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</si>
  <si>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</si>
  <si>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</si>
  <si>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</si>
  <si>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</si>
  <si>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</si>
  <si>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</si>
  <si>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</si>
  <si>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</si>
  <si>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</si>
  <si>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</si>
  <si>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</si>
  <si>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</si>
  <si>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</si>
  <si>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</si>
  <si>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</si>
  <si>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</si>
  <si>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</si>
  <si>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</si>
  <si>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</si>
  <si>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</si>
  <si>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</si>
  <si>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</si>
  <si>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</si>
  <si>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</si>
  <si>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</si>
  <si>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</si>
  <si>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</si>
  <si>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</si>
  <si>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</si>
  <si>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</si>
  <si>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</si>
  <si>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</si>
  <si>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</si>
  <si>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</si>
  <si>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</si>
  <si>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</si>
  <si>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</si>
  <si>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</si>
  <si>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</si>
  <si>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</si>
  <si>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</si>
  <si>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</si>
  <si>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</si>
  <si>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</si>
  <si>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</si>
  <si>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</si>
  <si>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</si>
  <si>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</si>
  <si>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</si>
  <si>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</si>
  <si>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</si>
  <si>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</si>
  <si>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</si>
  <si>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</si>
  <si>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</si>
  <si>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</si>
  <si>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</si>
  <si>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</si>
  <si>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</si>
  <si>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</si>
  <si>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</si>
  <si>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</si>
  <si>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</si>
  <si>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</si>
  <si>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</si>
  <si>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</si>
  <si>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</si>
  <si>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</si>
  <si>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</si>
  <si>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</si>
  <si>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</si>
  <si>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</si>
  <si>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</si>
  <si>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</si>
  <si>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</si>
  <si>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</si>
  <si>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</si>
  <si>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</si>
  <si>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</si>
  <si>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</si>
  <si>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</si>
  <si>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</si>
  <si>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</si>
  <si>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</si>
  <si>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</si>
  <si>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</si>
  <si>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</si>
  <si>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</si>
  <si>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</si>
  <si>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</si>
  <si>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</si>
  <si>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</si>
  <si>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</si>
  <si>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</si>
  <si>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</si>
  <si>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</si>
  <si>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</si>
  <si>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</si>
  <si>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</si>
  <si>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</si>
  <si>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</si>
  <si>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</si>
  <si>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</si>
  <si>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</si>
  <si>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</si>
  <si>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</si>
  <si>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</si>
  <si>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</si>
  <si>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</si>
  <si>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</si>
  <si>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</si>
  <si>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</si>
  <si>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</si>
  <si>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</si>
  <si>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</si>
  <si>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</si>
  <si>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</si>
  <si>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</si>
  <si>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</si>
  <si>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</si>
  <si>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</si>
  <si>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</si>
  <si>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</si>
  <si>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</si>
  <si>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</si>
  <si>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</si>
  <si>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</si>
  <si>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</si>
  <si>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</si>
  <si>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</si>
  <si>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</si>
  <si>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</si>
  <si>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</si>
  <si>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</si>
  <si>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</si>
  <si>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</si>
  <si>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</si>
  <si>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</si>
  <si>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</si>
  <si>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</si>
  <si>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</si>
  <si>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</si>
  <si>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</si>
  <si>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</si>
  <si>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</si>
  <si>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</si>
  <si>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</si>
  <si>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</si>
  <si>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</si>
  <si>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</si>
  <si>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</si>
  <si>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</si>
  <si>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</si>
  <si>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</si>
  <si>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</si>
  <si>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</si>
  <si>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</si>
  <si>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</si>
  <si>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</si>
  <si>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</si>
  <si>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</si>
  <si>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</si>
  <si>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</si>
  <si>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</si>
  <si>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</si>
  <si>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</si>
  <si>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</si>
  <si>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</si>
  <si>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</si>
  <si>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</si>
  <si>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</si>
  <si>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</si>
  <si>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</si>
  <si>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</si>
  <si>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</si>
  <si>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</si>
  <si>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</si>
  <si>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</si>
  <si>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</si>
  <si>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</si>
  <si>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</si>
  <si>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</si>
  <si>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</si>
  <si>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</si>
  <si>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</si>
  <si>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</si>
  <si>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</si>
  <si>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</si>
  <si>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</si>
  <si>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</si>
  <si>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</si>
  <si>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</si>
  <si>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</si>
  <si>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</si>
  <si>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</si>
  <si>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</si>
  <si>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</si>
  <si>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</si>
  <si>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</si>
  <si>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</si>
  <si>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</si>
  <si>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</si>
  <si>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</si>
  <si>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</si>
  <si>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</si>
  <si>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</si>
  <si>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</si>
  <si>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</si>
  <si>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</si>
  <si>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</si>
  <si>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</si>
  <si>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</si>
  <si>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</si>
  <si>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</si>
  <si>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</si>
  <si>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</si>
  <si>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</si>
  <si>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</si>
  <si>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</si>
  <si>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</si>
  <si>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</si>
  <si>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</si>
  <si>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</si>
  <si>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</si>
  <si>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</si>
  <si>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</si>
  <si>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</si>
  <si>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</si>
  <si>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</si>
  <si>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</si>
  <si>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</si>
  <si>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</si>
  <si>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</si>
  <si>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</si>
  <si>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</si>
  <si>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</si>
  <si>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</si>
  <si>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</si>
  <si>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</si>
  <si>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</si>
  <si>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</si>
  <si>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</si>
  <si>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</si>
  <si>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</si>
  <si>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</si>
  <si>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</si>
  <si>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</si>
  <si>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</si>
  <si>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</si>
  <si>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</si>
  <si>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</si>
  <si>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</si>
  <si>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</si>
  <si>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</si>
  <si>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</si>
  <si>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</si>
  <si>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</si>
  <si>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</si>
  <si>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</si>
  <si>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</si>
  <si>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</si>
  <si>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</si>
  <si>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</si>
  <si>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</si>
  <si>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</si>
  <si>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</si>
  <si>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</si>
  <si>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</si>
  <si>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</si>
  <si>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</si>
  <si>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</si>
  <si>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</si>
  <si>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</si>
  <si>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</si>
  <si>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</si>
  <si>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</si>
  <si>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</si>
  <si>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</si>
  <si>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</si>
  <si>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</si>
  <si>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</si>
  <si>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</si>
  <si>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</si>
  <si>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</si>
  <si>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</si>
  <si>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</si>
  <si>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</si>
  <si>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</si>
  <si>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</si>
  <si>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</si>
  <si>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</si>
  <si>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</si>
  <si>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</si>
  <si>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</si>
  <si>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</si>
  <si>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</si>
  <si>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</si>
  <si>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</si>
  <si>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</si>
  <si>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</si>
  <si>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</si>
  <si>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</si>
  <si>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</si>
  <si>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</si>
  <si>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</si>
  <si>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</si>
  <si>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</si>
  <si>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</si>
  <si>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</si>
  <si>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</si>
  <si>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</si>
  <si>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</si>
  <si>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</si>
  <si>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</si>
  <si>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</si>
  <si>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</si>
  <si>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</si>
  <si>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</si>
  <si>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</si>
  <si>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</si>
  <si>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</si>
  <si>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</si>
  <si>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</si>
  <si>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</si>
  <si>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</si>
  <si>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</si>
  <si>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</si>
  <si>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</si>
  <si>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</si>
  <si>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</si>
  <si>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</si>
  <si>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</si>
  <si>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</si>
  <si>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</si>
  <si>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</si>
  <si>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</si>
  <si>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</si>
  <si>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</si>
  <si>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</si>
  <si>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</si>
  <si>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</si>
  <si>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</si>
  <si>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</si>
  <si>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</si>
  <si>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</si>
  <si>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</si>
  <si>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</si>
  <si>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</si>
  <si>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</si>
  <si>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</si>
  <si>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</si>
  <si>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</si>
  <si>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</si>
  <si>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</si>
  <si>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</si>
  <si>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</si>
  <si>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</si>
  <si>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</si>
  <si>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</si>
  <si>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</si>
  <si>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</si>
  <si>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</si>
  <si>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</si>
  <si>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</si>
  <si>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</si>
  <si>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</si>
  <si>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</si>
  <si>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</si>
  <si>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</si>
  <si>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</si>
  <si>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</si>
  <si>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</si>
  <si>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</si>
  <si>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</si>
  <si>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</si>
  <si>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</si>
  <si>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</si>
  <si>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</si>
  <si>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</si>
  <si>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</si>
  <si>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</si>
  <si>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</si>
  <si>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</si>
  <si>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</si>
  <si>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</si>
  <si>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</si>
  <si>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</si>
  <si>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</si>
  <si>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</si>
  <si>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</si>
  <si>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</si>
  <si>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</si>
  <si>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</si>
  <si>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</si>
  <si>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</si>
  <si>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</si>
  <si>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</si>
  <si>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</si>
  <si>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</si>
  <si>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</si>
  <si>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</si>
  <si>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</si>
  <si>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</si>
  <si>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</si>
  <si>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</si>
  <si>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</si>
  <si>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</si>
  <si>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</si>
  <si>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</si>
  <si>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</si>
  <si>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</si>
  <si>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</si>
  <si>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</si>
  <si>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</si>
  <si>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</si>
  <si>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</si>
  <si>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</si>
  <si>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</si>
  <si>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</si>
  <si>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</si>
  <si>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</si>
  <si>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</si>
  <si>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</si>
  <si>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</si>
  <si>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</si>
  <si>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</si>
  <si>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</si>
  <si>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</si>
  <si>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</si>
  <si>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</si>
  <si>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</si>
  <si>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</si>
  <si>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</si>
  <si>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</si>
  <si>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</si>
  <si>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</si>
  <si>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</si>
  <si>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</si>
  <si>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</si>
  <si>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</si>
  <si>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</si>
  <si>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</si>
  <si>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</si>
  <si>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</si>
  <si>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</si>
  <si>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</si>
  <si>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</si>
  <si>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</si>
  <si>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</si>
  <si>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</si>
  <si>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</si>
  <si>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</si>
  <si>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</si>
  <si>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</si>
  <si>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</si>
  <si>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</si>
  <si>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</si>
  <si>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</si>
  <si>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</si>
  <si>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</si>
  <si>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</si>
  <si>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</si>
  <si>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</si>
  <si>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</si>
  <si>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</si>
  <si>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</si>
  <si>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</si>
  <si>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</si>
  <si>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</si>
  <si>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</si>
  <si>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</si>
  <si>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</si>
  <si>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</si>
  <si>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</si>
  <si>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</si>
  <si>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</si>
  <si>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</si>
  <si>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</si>
  <si>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</si>
  <si>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</si>
  <si>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</si>
  <si>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</si>
  <si>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</si>
  <si>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</si>
  <si>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</si>
  <si>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</si>
  <si>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</si>
  <si>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</si>
  <si>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</si>
  <si>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</si>
  <si>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</si>
  <si>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</si>
  <si>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</si>
  <si>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</si>
  <si>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</si>
  <si>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</si>
  <si>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</si>
  <si>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</si>
  <si>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</si>
  <si>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</si>
  <si>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</si>
  <si>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</si>
  <si>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</si>
  <si>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</si>
  <si>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</si>
  <si>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</si>
  <si>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</si>
  <si>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</si>
  <si>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</si>
  <si>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</si>
  <si>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</si>
  <si>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</si>
  <si>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</si>
  <si>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</si>
  <si>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</si>
  <si>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</si>
  <si>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</si>
  <si>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</si>
  <si>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</si>
  <si>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</si>
  <si>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</si>
  <si>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</si>
  <si>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</si>
  <si>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</si>
  <si>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</si>
  <si>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</si>
  <si>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</si>
  <si>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</si>
  <si>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</si>
  <si>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</si>
  <si>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</si>
  <si>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</si>
  <si>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</si>
  <si>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</si>
  <si>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</si>
  <si>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</si>
  <si>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</si>
  <si>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</si>
  <si>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</si>
  <si>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</si>
  <si>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</si>
  <si>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</si>
  <si>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</si>
  <si>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</si>
  <si>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</si>
  <si>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</si>
  <si>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</si>
  <si>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</si>
  <si>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</si>
  <si>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</si>
  <si>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</si>
  <si>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</si>
  <si>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</si>
  <si>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</si>
  <si>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</si>
  <si>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</si>
  <si>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</si>
  <si>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</si>
  <si>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</si>
  <si>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</si>
  <si>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</si>
  <si>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</si>
  <si>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</si>
  <si>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</si>
  <si>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</si>
  <si>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</si>
  <si>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</si>
  <si>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</si>
  <si>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</si>
  <si>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</si>
  <si>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</si>
  <si>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</si>
  <si>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</si>
  <si>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</si>
  <si>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</si>
  <si>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</si>
  <si>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</si>
  <si>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</si>
  <si>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</si>
  <si>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</si>
  <si>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</si>
  <si>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</si>
  <si>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</si>
  <si>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</si>
  <si>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</si>
  <si>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</si>
  <si>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</si>
  <si>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</si>
  <si>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</si>
  <si>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</si>
  <si>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</si>
  <si>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</si>
  <si>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</si>
  <si>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</si>
  <si>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</si>
  <si>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</si>
  <si>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</si>
  <si>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</si>
  <si>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</si>
  <si>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</si>
  <si>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</si>
  <si>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</si>
  <si>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</si>
  <si>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</si>
  <si>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</si>
  <si>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</si>
  <si>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</si>
  <si>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</si>
  <si>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</si>
  <si>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</si>
  <si>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</si>
  <si>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</si>
  <si>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</si>
  <si>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</si>
  <si>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</si>
  <si>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</si>
  <si>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</si>
  <si>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</si>
  <si>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</si>
  <si>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</si>
  <si>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</si>
  <si>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</si>
  <si>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</si>
  <si>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</si>
  <si>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</si>
  <si>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</si>
  <si>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</si>
  <si>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</si>
  <si>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</si>
  <si>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</si>
  <si>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</si>
  <si>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</si>
  <si>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</si>
  <si>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</si>
  <si>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</si>
  <si>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</si>
  <si>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</si>
  <si>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</si>
  <si>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</si>
  <si>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</si>
  <si>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</si>
  <si>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</si>
  <si>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</si>
  <si>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</si>
  <si>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</si>
  <si>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</si>
  <si>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</si>
  <si>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</si>
  <si>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</si>
  <si>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</si>
  <si>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</si>
  <si>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</si>
  <si>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</si>
  <si>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</si>
  <si>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</si>
  <si>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</si>
  <si>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</si>
  <si>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</si>
  <si>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</si>
  <si>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</si>
  <si>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</si>
  <si>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</si>
  <si>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</si>
  <si>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</si>
  <si>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</si>
  <si>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</si>
  <si>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</si>
  <si>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</si>
  <si>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</si>
  <si>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</si>
  <si>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</si>
  <si>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</si>
  <si>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</si>
  <si>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</si>
  <si>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</si>
  <si>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</si>
  <si>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</si>
  <si>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</si>
  <si>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</si>
  <si>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</si>
  <si>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</si>
  <si>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</si>
  <si>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</si>
  <si>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</si>
  <si>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</si>
  <si>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</si>
  <si>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</si>
  <si>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</si>
  <si>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</si>
  <si>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</si>
  <si>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</si>
  <si>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</si>
  <si>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</si>
  <si>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</si>
  <si>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</si>
  <si>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</si>
  <si>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</si>
  <si>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</si>
  <si>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</si>
  <si>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</si>
  <si>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</si>
  <si>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</si>
  <si>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</si>
  <si>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</si>
  <si>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</si>
  <si>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</si>
  <si>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</si>
  <si>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</si>
  <si>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</si>
  <si>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</si>
  <si>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</si>
  <si>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</si>
  <si>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</si>
  <si>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</si>
  <si>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</si>
  <si>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</si>
  <si>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</si>
  <si>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</si>
  <si>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</si>
  <si>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</si>
  <si>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</si>
  <si>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</si>
  <si>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</si>
  <si>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</si>
  <si>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</si>
  <si>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</si>
  <si>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</si>
  <si>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</si>
  <si>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</si>
  <si>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</si>
  <si>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</si>
  <si>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</si>
  <si>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</si>
  <si>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</si>
  <si>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</si>
  <si>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</si>
  <si>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</si>
  <si>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</si>
  <si>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</si>
  <si>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</si>
  <si>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</si>
  <si>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</si>
  <si>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</si>
  <si>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</si>
  <si>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</si>
  <si>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</si>
  <si>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</si>
  <si>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</si>
  <si>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</si>
  <si>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</si>
  <si>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</si>
  <si>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</si>
  <si>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</si>
  <si>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</si>
  <si>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</si>
  <si>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</si>
  <si>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</si>
  <si>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</si>
  <si>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</si>
  <si>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</si>
  <si>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</si>
  <si>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</si>
  <si>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</si>
  <si>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</si>
  <si>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</si>
  <si>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</si>
  <si>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</si>
  <si>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</si>
  <si>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</si>
  <si>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</si>
  <si>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</si>
  <si>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</si>
  <si>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</si>
  <si>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</si>
  <si>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</si>
  <si>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</si>
  <si>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</si>
  <si>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</si>
  <si>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</si>
  <si>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</si>
  <si>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</si>
  <si>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</si>
  <si>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</si>
  <si>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</si>
  <si>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</si>
  <si>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</si>
  <si>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</si>
  <si>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</si>
  <si>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</si>
  <si>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</si>
  <si>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</si>
  <si>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</si>
  <si>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</si>
  <si>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</si>
  <si>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</si>
  <si>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</si>
  <si>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</si>
  <si>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</si>
  <si>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</si>
  <si>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</si>
  <si>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</si>
  <si>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</si>
  <si>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</si>
  <si>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</si>
  <si>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</si>
  <si>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</si>
  <si>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</si>
  <si>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</si>
  <si>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</si>
  <si>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</si>
  <si>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</si>
  <si>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</si>
  <si>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</si>
  <si>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</si>
  <si>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</si>
  <si>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</si>
  <si>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</si>
  <si>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</si>
  <si>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</si>
  <si>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</si>
  <si>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</si>
  <si>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</si>
  <si>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</si>
  <si>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</si>
  <si>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</si>
  <si>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</si>
  <si>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</si>
  <si>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</si>
  <si>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</si>
  <si>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</si>
  <si>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</si>
  <si>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</si>
  <si>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</si>
  <si>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</si>
  <si>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</si>
  <si>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</si>
  <si>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</si>
  <si>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</si>
  <si>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</si>
  <si>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</si>
  <si>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</si>
  <si>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</si>
  <si>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</si>
  <si>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</si>
  <si>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</si>
  <si>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</si>
  <si>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</si>
  <si>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</si>
  <si>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</si>
  <si>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</si>
  <si>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</si>
  <si>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</si>
  <si>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</si>
  <si>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</si>
  <si>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</si>
  <si>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</si>
  <si>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</si>
  <si>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</si>
  <si>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</si>
  <si>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</si>
  <si>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</si>
  <si>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</si>
  <si>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</si>
  <si>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</si>
  <si>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</si>
  <si>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</si>
  <si>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</si>
  <si>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</si>
  <si>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</si>
  <si>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</si>
  <si>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</si>
  <si>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</si>
  <si>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</si>
  <si>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</si>
  <si>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</si>
  <si>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</si>
  <si>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</si>
  <si>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</si>
  <si>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</si>
  <si>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</si>
  <si>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</si>
  <si>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</si>
  <si>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</si>
  <si>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</si>
  <si>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</si>
  <si>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</si>
  <si>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</si>
  <si>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</si>
  <si>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</si>
  <si>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</si>
  <si>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</si>
  <si>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</si>
  <si>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</si>
  <si>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</si>
  <si>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</si>
  <si>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</si>
  <si>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</si>
  <si>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</si>
  <si>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</si>
  <si>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</si>
  <si>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</si>
  <si>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</si>
  <si>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</si>
  <si>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</si>
  <si>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</si>
  <si>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</si>
  <si>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</si>
  <si>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</si>
  <si>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</si>
  <si>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</si>
  <si>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</si>
  <si>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</si>
  <si>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</si>
  <si>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</si>
  <si>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</si>
  <si>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</si>
  <si>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</si>
  <si>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</si>
  <si>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</si>
  <si>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</si>
  <si>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</si>
  <si>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</si>
  <si>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</si>
  <si>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</si>
  <si>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</si>
  <si>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</si>
  <si>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</si>
  <si>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</si>
  <si>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</si>
  <si>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</si>
  <si>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</si>
  <si>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</si>
  <si>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</si>
  <si>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</si>
  <si>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</si>
  <si>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</si>
  <si>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</si>
  <si>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</si>
  <si>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</si>
  <si>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</si>
  <si>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</si>
  <si>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</si>
  <si>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</si>
  <si>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</si>
  <si>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</si>
  <si>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</si>
  <si>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</si>
  <si>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</si>
  <si>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</si>
  <si>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</si>
  <si>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</si>
  <si>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</si>
  <si>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</si>
  <si>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</si>
  <si>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</si>
  <si>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</si>
  <si>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</si>
  <si>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</si>
  <si>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</si>
  <si>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</si>
  <si>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</si>
  <si>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</si>
  <si>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</si>
  <si>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</si>
  <si>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</si>
  <si>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</si>
  <si>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</si>
  <si>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</si>
  <si>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</si>
  <si>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</si>
  <si>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</si>
  <si>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</si>
  <si>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</si>
  <si>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</si>
  <si>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</si>
  <si>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</si>
  <si>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</si>
  <si>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</si>
  <si>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</si>
  <si>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</si>
  <si>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</si>
  <si>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</si>
  <si>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</si>
  <si>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</si>
  <si>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</si>
  <si>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</si>
  <si>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</si>
  <si>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</si>
  <si>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</si>
  <si>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</si>
  <si>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</si>
  <si>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</si>
  <si>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</si>
  <si>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</si>
  <si>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</si>
  <si>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</si>
  <si>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</si>
  <si>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</si>
  <si>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</si>
  <si>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</si>
  <si>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</si>
  <si>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</si>
  <si>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</si>
  <si>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</si>
  <si>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</si>
  <si>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</si>
  <si>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</si>
  <si>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</si>
  <si>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</si>
  <si>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</si>
  <si>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</si>
  <si>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</si>
  <si>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</si>
  <si>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</si>
  <si>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</si>
  <si>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</si>
  <si>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</si>
  <si>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</si>
  <si>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</si>
  <si>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</si>
  <si>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</si>
  <si>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</si>
  <si>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</si>
  <si>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</si>
  <si>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</si>
  <si>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</si>
  <si>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</si>
  <si>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</si>
  <si>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</si>
  <si>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</si>
  <si>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</si>
  <si>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</si>
  <si>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</si>
  <si>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</si>
  <si>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</si>
  <si>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</si>
  <si>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</si>
  <si>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</si>
  <si>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</si>
  <si>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</si>
  <si>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</si>
  <si>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</si>
  <si>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</si>
  <si>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</si>
  <si>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</si>
  <si>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</si>
  <si>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</si>
  <si>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</si>
  <si>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</si>
  <si>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</si>
  <si>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</si>
  <si>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</si>
  <si>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</si>
  <si>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</si>
  <si>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</si>
  <si>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</si>
  <si>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</si>
  <si>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</si>
  <si>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</si>
  <si>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</si>
  <si>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</si>
  <si>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</si>
  <si>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</si>
  <si>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</si>
  <si>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</si>
  <si>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</si>
  <si>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</si>
  <si>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</si>
  <si>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</si>
  <si>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</si>
  <si>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</si>
  <si>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</si>
  <si>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</si>
  <si>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</si>
  <si>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</si>
  <si>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</si>
  <si>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</si>
  <si>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</si>
  <si>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</si>
  <si>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</si>
  <si>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</si>
  <si>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</si>
  <si>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</si>
  <si>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</si>
  <si>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</si>
  <si>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</si>
  <si>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</si>
  <si>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</si>
  <si>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</si>
  <si>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</si>
  <si>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</si>
  <si>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</si>
  <si>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</si>
  <si>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</si>
  <si>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</si>
  <si>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</si>
  <si>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</si>
  <si>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</si>
  <si>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</si>
  <si>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</si>
  <si>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</si>
  <si>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</si>
  <si>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</si>
  <si>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</si>
  <si>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</si>
  <si>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</si>
  <si>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</si>
  <si>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</si>
  <si>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</si>
  <si>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</si>
  <si>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</si>
  <si>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</si>
  <si>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</si>
  <si>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</si>
  <si>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</si>
  <si>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</si>
  <si>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</si>
  <si>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</si>
  <si>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</si>
  <si>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</si>
  <si>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</si>
  <si>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</si>
  <si>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</si>
  <si>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</si>
  <si>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</si>
  <si>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</si>
  <si>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</si>
  <si>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</si>
  <si>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</si>
  <si>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</si>
  <si>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</si>
  <si>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</si>
  <si>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</si>
  <si>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</si>
  <si>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</si>
  <si>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</si>
  <si>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</si>
  <si>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</si>
  <si>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</si>
  <si>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</si>
  <si>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</si>
  <si>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</si>
  <si>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</si>
  <si>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</si>
  <si>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</si>
  <si>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</si>
  <si>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</si>
  <si>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</si>
  <si>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</si>
  <si>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</si>
  <si>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</si>
  <si>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</si>
  <si>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</si>
  <si>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</si>
  <si>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</si>
  <si>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</si>
  <si>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</si>
  <si>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</si>
  <si>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</si>
  <si>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</si>
  <si>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</si>
  <si>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</si>
  <si>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</si>
  <si>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</si>
  <si>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</si>
  <si>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</si>
  <si>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</si>
  <si>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</si>
  <si>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</si>
  <si>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</si>
  <si>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</si>
  <si>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</si>
  <si>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</si>
  <si>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</si>
  <si>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</si>
  <si>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</si>
  <si>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</si>
  <si>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</si>
  <si>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</si>
  <si>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</si>
  <si>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</si>
  <si>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</si>
  <si>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</si>
  <si>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</si>
  <si>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</si>
  <si>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</si>
  <si>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</si>
  <si>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</si>
  <si>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</si>
  <si>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</si>
  <si>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</si>
  <si>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</si>
  <si>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</si>
  <si>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</si>
  <si>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</si>
  <si>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</si>
  <si>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</si>
  <si>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</si>
  <si>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</si>
  <si>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</si>
  <si>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</si>
  <si>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</si>
  <si>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</si>
  <si>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</si>
  <si>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</si>
  <si>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</si>
  <si>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</si>
  <si>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</si>
  <si>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</si>
  <si>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</si>
  <si>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</si>
  <si>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</si>
  <si>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</si>
  <si>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</si>
  <si>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</si>
  <si>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</si>
  <si>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</si>
  <si>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</si>
  <si>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</si>
  <si>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</si>
  <si>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</si>
  <si>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</si>
  <si>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</si>
  <si>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</si>
  <si>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</si>
  <si>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</si>
  <si>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</si>
  <si>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</si>
  <si>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</si>
  <si>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</si>
  <si>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</si>
  <si>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</si>
  <si>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</si>
  <si>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</si>
  <si>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</si>
  <si>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</si>
  <si>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</si>
  <si>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</si>
  <si>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</si>
  <si>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</si>
  <si>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</si>
  <si>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</si>
  <si>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</si>
  <si>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</si>
  <si>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</si>
  <si>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</si>
  <si>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</si>
  <si>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</si>
  <si>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</si>
  <si>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</si>
  <si>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</si>
  <si>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</si>
  <si>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</si>
  <si>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</si>
  <si>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</si>
  <si>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</si>
  <si>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</si>
  <si>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</si>
  <si>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</si>
  <si>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</si>
  <si>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</si>
  <si>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</si>
  <si>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</si>
  <si>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</si>
  <si>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</si>
  <si>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</si>
  <si>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</si>
  <si>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</si>
  <si>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</si>
  <si>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</si>
  <si>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</si>
  <si>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</si>
  <si>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</si>
  <si>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</si>
  <si>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</si>
  <si>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</si>
  <si>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</si>
  <si>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</si>
  <si>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</si>
  <si>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</si>
  <si>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</si>
  <si>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</si>
  <si>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</si>
  <si>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</si>
  <si>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</si>
  <si>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</si>
  <si>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</si>
  <si>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</si>
  <si>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</si>
  <si>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</si>
  <si>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</si>
  <si>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</si>
  <si>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</si>
  <si>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</si>
  <si>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</si>
  <si>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</si>
  <si>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</si>
  <si>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</si>
  <si>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</si>
  <si>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</si>
  <si>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</si>
  <si>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</si>
  <si>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</si>
  <si>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</si>
  <si>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</si>
  <si>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</si>
  <si>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</si>
  <si>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</si>
  <si>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</si>
  <si>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</si>
  <si>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</si>
  <si>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</si>
  <si>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</si>
  <si>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</si>
  <si>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</si>
  <si>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</si>
  <si>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</si>
  <si>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</si>
  <si>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</si>
  <si>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</si>
  <si>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</si>
  <si>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</si>
  <si>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</si>
  <si>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</si>
  <si>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</si>
  <si>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</si>
  <si>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</si>
  <si>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</si>
  <si>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</si>
  <si>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</si>
  <si>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</si>
  <si>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</si>
  <si>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</si>
  <si>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</si>
  <si>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</si>
  <si>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</si>
  <si>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</si>
  <si>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</si>
  <si>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</si>
  <si>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</si>
  <si>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</si>
  <si>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</si>
  <si>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</si>
  <si>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</si>
  <si>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</si>
  <si>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</si>
  <si>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</si>
  <si>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</si>
  <si>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</si>
  <si>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</si>
  <si>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</si>
  <si>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</si>
  <si>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</si>
  <si>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</si>
  <si>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</si>
  <si>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</si>
  <si>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</si>
  <si>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</si>
  <si>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</si>
  <si>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</si>
  <si>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</si>
  <si>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</si>
  <si>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</si>
  <si>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</si>
  <si>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</si>
  <si>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</si>
  <si>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</si>
  <si>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</si>
  <si>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</si>
  <si>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</si>
  <si>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</si>
  <si>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</si>
  <si>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</si>
  <si>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</si>
  <si>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</si>
  <si>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</si>
  <si>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</si>
  <si>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</si>
  <si>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</si>
  <si>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</si>
  <si>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</si>
  <si>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</si>
  <si>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</si>
  <si>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</si>
  <si>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</si>
  <si>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</si>
  <si>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</si>
  <si>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</si>
  <si>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</si>
  <si>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</si>
  <si>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</si>
  <si>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</si>
  <si>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</si>
  <si>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</si>
  <si>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</si>
  <si>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</si>
  <si>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</si>
  <si>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</si>
  <si>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</si>
  <si>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</si>
  <si>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</si>
  <si>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</si>
  <si>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</si>
  <si>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</si>
  <si>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</si>
  <si>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</si>
  <si>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</si>
  <si>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</si>
  <si>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</si>
  <si>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</si>
  <si>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</si>
  <si>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</si>
  <si>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</si>
  <si>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</si>
  <si>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</si>
  <si>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</si>
  <si>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</si>
  <si>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</si>
  <si>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</si>
  <si>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</si>
  <si>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</si>
  <si>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</si>
  <si>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</si>
  <si>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</si>
  <si>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</si>
  <si>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</si>
  <si>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</si>
  <si>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</si>
  <si>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</si>
  <si>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</si>
  <si>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</si>
  <si>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</si>
  <si>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</si>
  <si>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</si>
  <si>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</si>
  <si>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</si>
  <si>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</si>
  <si>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</si>
  <si>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</si>
  <si>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</si>
  <si>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</si>
  <si>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</si>
  <si>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</si>
  <si>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</si>
  <si>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</si>
  <si>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</si>
  <si>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</si>
  <si>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</si>
  <si>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</si>
  <si>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</si>
  <si>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</si>
  <si>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</si>
  <si>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</si>
  <si>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</si>
  <si>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</si>
  <si>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</si>
  <si>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</si>
  <si>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</si>
  <si>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</si>
  <si>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</si>
  <si>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</si>
  <si>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</si>
  <si>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</si>
  <si>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</si>
  <si>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</si>
  <si>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</si>
  <si>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</si>
  <si>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</si>
  <si>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</si>
  <si>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</si>
  <si>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</si>
  <si>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</si>
  <si>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</si>
  <si>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</si>
  <si>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</si>
  <si>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</si>
  <si>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</si>
  <si>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</si>
  <si>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</si>
  <si>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</si>
  <si>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</si>
  <si>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</si>
  <si>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</si>
  <si>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</si>
  <si>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</si>
  <si>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</si>
  <si>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</si>
  <si>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</si>
  <si>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</si>
  <si>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</si>
  <si>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</si>
  <si>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</si>
  <si>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</si>
  <si>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</si>
  <si>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</si>
  <si>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</si>
  <si>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</si>
  <si>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</si>
  <si>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</si>
  <si>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</si>
  <si>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</si>
  <si>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</si>
  <si>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</si>
  <si>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</si>
  <si>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</si>
  <si>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</si>
  <si>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</si>
  <si>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</si>
  <si>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</si>
  <si>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</si>
  <si>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</si>
  <si>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</si>
  <si>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</si>
  <si>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</si>
  <si>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</si>
  <si>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</si>
  <si>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</si>
  <si>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</si>
  <si>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</si>
  <si>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</si>
  <si>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</si>
  <si>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</si>
  <si>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</si>
  <si>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</si>
  <si>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</si>
  <si>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</si>
  <si>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</si>
  <si>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</si>
  <si>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</si>
  <si>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</si>
  <si>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</si>
  <si>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</si>
  <si>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</si>
  <si>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</si>
  <si>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</si>
  <si>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</si>
  <si>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</si>
  <si>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</si>
  <si>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</si>
  <si>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</si>
  <si>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</si>
  <si>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</si>
  <si>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</si>
  <si>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</si>
  <si>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</si>
  <si>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</si>
  <si>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</si>
  <si>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</si>
  <si>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</si>
  <si>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</si>
  <si>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</si>
  <si>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</si>
  <si>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</si>
  <si>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</si>
  <si>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</si>
  <si>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</si>
  <si>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</si>
  <si>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</si>
  <si>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</si>
  <si>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</si>
  <si>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</si>
  <si>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</si>
  <si>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</si>
  <si>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</si>
  <si>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</si>
  <si>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</si>
  <si>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</si>
  <si>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</si>
  <si>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</si>
  <si>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</si>
  <si>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</si>
  <si>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</si>
  <si>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</si>
  <si>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</si>
  <si>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</si>
  <si>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</si>
  <si>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</si>
  <si>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</si>
  <si>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</si>
  <si>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</si>
  <si>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</si>
  <si>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</si>
  <si>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</si>
  <si>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</si>
  <si>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</si>
  <si>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</si>
  <si>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</si>
  <si>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</si>
  <si>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</si>
  <si>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</si>
  <si>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</si>
  <si>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</si>
  <si>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</si>
  <si>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</si>
  <si>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</si>
  <si>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</si>
  <si>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</si>
  <si>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</si>
  <si>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</si>
  <si>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</si>
  <si>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</si>
  <si>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</si>
  <si>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</si>
  <si>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</si>
  <si>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</si>
  <si>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</si>
  <si>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</si>
  <si>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</si>
  <si>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</si>
  <si>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</si>
  <si>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</si>
  <si>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</si>
  <si>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</si>
  <si>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</si>
  <si>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</si>
  <si>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</si>
  <si>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</si>
  <si>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</si>
  <si>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</si>
  <si>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</si>
  <si>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</si>
  <si>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</si>
  <si>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</si>
  <si>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</si>
  <si>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</si>
  <si>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</si>
  <si>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</si>
  <si>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</si>
  <si>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</si>
  <si>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</si>
  <si>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</si>
  <si>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</si>
  <si>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</si>
  <si>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</si>
  <si>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</si>
  <si>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</si>
  <si>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</si>
  <si>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</si>
  <si>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</si>
  <si>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</si>
  <si>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</si>
  <si>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</si>
  <si>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</si>
  <si>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</si>
  <si>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</si>
  <si>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</si>
  <si>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</si>
  <si>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</si>
  <si>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</si>
  <si>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</si>
  <si>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</si>
  <si>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</si>
  <si>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</si>
  <si>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</si>
  <si>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</si>
  <si>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</si>
  <si>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</si>
  <si>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</si>
  <si>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</si>
  <si>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</si>
  <si>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</si>
  <si>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</si>
  <si>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</si>
  <si>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</si>
  <si>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</si>
  <si>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</si>
  <si>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</si>
  <si>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</si>
  <si>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</si>
  <si>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</si>
  <si>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</si>
  <si>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</si>
  <si>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</si>
  <si>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</si>
  <si>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</si>
  <si>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</si>
  <si>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</si>
  <si>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</si>
  <si>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</si>
  <si>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</si>
  <si>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</si>
  <si>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</si>
  <si>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</si>
  <si>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</si>
  <si>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</si>
  <si>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</si>
  <si>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</si>
  <si>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</si>
  <si>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</si>
  <si>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</si>
  <si>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</si>
  <si>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</si>
  <si>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</si>
  <si>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</si>
  <si>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</si>
  <si>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</si>
  <si>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</si>
  <si>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</si>
  <si>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</si>
  <si>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</si>
  <si>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</si>
  <si>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</si>
  <si>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</si>
  <si>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</si>
  <si>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</si>
  <si>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</si>
  <si>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</si>
  <si>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</si>
  <si>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</si>
  <si>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</si>
  <si>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</si>
  <si>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</si>
  <si>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</si>
  <si>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</si>
  <si>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</si>
  <si>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</si>
  <si>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</si>
  <si>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</si>
  <si>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</si>
  <si>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</si>
  <si>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</si>
  <si>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</si>
  <si>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</si>
  <si>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</si>
  <si>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</si>
  <si>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</si>
  <si>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</si>
  <si>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</si>
  <si>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</si>
  <si>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</si>
  <si>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</si>
  <si>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</si>
  <si>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</si>
  <si>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</si>
  <si>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</si>
  <si>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</si>
  <si>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</si>
  <si>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</si>
  <si>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</si>
  <si>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</si>
  <si>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</si>
  <si>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</si>
  <si>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</si>
  <si>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</si>
  <si>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</si>
  <si>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</si>
  <si>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</si>
  <si>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</si>
  <si>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</si>
  <si>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</si>
  <si>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</si>
  <si>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</si>
  <si>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</si>
  <si>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</si>
  <si>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</si>
  <si>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</si>
  <si>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</si>
  <si>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</si>
  <si>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</si>
  <si>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</si>
  <si>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</si>
  <si>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</si>
  <si>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</si>
  <si>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</si>
  <si>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</si>
  <si>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</si>
  <si>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</si>
  <si>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</si>
  <si>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</si>
  <si>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</si>
  <si>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</si>
  <si>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</si>
  <si>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</si>
  <si>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</si>
  <si>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</si>
  <si>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</si>
  <si>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</si>
  <si>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</si>
  <si>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</si>
  <si>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</si>
  <si>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</si>
  <si>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</si>
  <si>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</si>
  <si>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</si>
  <si>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</si>
  <si>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</si>
  <si>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</si>
  <si>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</si>
  <si>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</si>
  <si>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</si>
  <si>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</si>
  <si>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</si>
  <si>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</si>
  <si>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</si>
  <si>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</si>
  <si>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</si>
  <si>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</si>
  <si>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</si>
  <si>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</si>
  <si>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</si>
  <si>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</si>
  <si>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</si>
  <si>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</si>
  <si>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</si>
  <si>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</si>
  <si>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</si>
  <si>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</si>
  <si>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</si>
  <si>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</si>
  <si>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</si>
  <si>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</si>
  <si>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</si>
  <si>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</si>
  <si>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</si>
  <si>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</si>
  <si>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</si>
  <si>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</si>
  <si>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</si>
  <si>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</si>
  <si>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</si>
  <si>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</si>
  <si>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</si>
  <si>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</si>
  <si>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</si>
  <si>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</si>
  <si>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</si>
  <si>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</si>
  <si>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</si>
  <si>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</si>
  <si>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</si>
  <si>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</si>
  <si>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</si>
  <si>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</si>
  <si>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</si>
  <si>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</si>
  <si>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</si>
  <si>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</si>
  <si>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</si>
  <si>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</si>
  <si>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</si>
  <si>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</si>
  <si>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</si>
  <si>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</si>
  <si>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</si>
  <si>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</si>
  <si>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</si>
  <si>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</si>
  <si>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</si>
  <si>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</si>
  <si>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</si>
  <si>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</si>
  <si>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</si>
  <si>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</si>
  <si>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</si>
  <si>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</si>
  <si>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</si>
  <si>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</si>
  <si>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</si>
  <si>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</si>
  <si>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</si>
  <si>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</si>
  <si>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</si>
  <si>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</si>
  <si>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</si>
  <si>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</si>
  <si>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</si>
  <si>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</si>
  <si>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</si>
  <si>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</si>
  <si>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</si>
  <si>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</si>
  <si>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</si>
  <si>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</si>
  <si>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</si>
  <si>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</si>
  <si>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</si>
  <si>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</si>
  <si>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</si>
  <si>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</si>
  <si>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</si>
  <si>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</si>
  <si>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</si>
  <si>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</si>
  <si>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</si>
  <si>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</si>
  <si>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</si>
  <si>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</si>
  <si>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</si>
  <si>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</si>
  <si>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</si>
  <si>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</si>
  <si>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</si>
  <si>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</si>
  <si>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</si>
  <si>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</si>
  <si>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</si>
  <si>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</si>
  <si>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</si>
  <si>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</si>
  <si>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</si>
  <si>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</si>
  <si>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</si>
  <si>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</si>
  <si>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</si>
  <si>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</si>
  <si>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</si>
  <si>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</si>
  <si>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</si>
  <si>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</si>
  <si>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</si>
  <si>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</si>
  <si>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</si>
  <si>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</si>
  <si>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</si>
  <si>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</si>
  <si>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</si>
  <si>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</si>
  <si>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</si>
  <si>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</si>
  <si>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</si>
  <si>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</si>
  <si>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</si>
  <si>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</si>
  <si>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</si>
  <si>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</si>
  <si>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</si>
  <si>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</si>
  <si>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</si>
  <si>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</si>
  <si>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</si>
  <si>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</si>
  <si>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</si>
  <si>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</si>
  <si>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</si>
  <si>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</si>
  <si>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</si>
  <si>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</si>
  <si>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</si>
  <si>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</si>
  <si>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</si>
  <si>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</si>
  <si>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</si>
  <si>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</si>
  <si>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</si>
  <si>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</si>
  <si>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</si>
  <si>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</si>
  <si>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</si>
  <si>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</si>
  <si>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</si>
  <si>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</si>
  <si>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</si>
  <si>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</si>
  <si>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</si>
  <si>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</si>
  <si>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</si>
  <si>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</si>
  <si>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</si>
  <si>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</si>
  <si>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</si>
  <si>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</si>
  <si>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</si>
  <si>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</si>
  <si>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</si>
  <si>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</si>
  <si>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</si>
  <si>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</si>
  <si>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</si>
  <si>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</si>
  <si>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</si>
  <si>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</si>
  <si>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</si>
  <si>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</si>
  <si>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</si>
  <si>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</si>
  <si>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</si>
  <si>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</si>
  <si>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</si>
  <si>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</si>
  <si>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</si>
  <si>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</si>
  <si>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</si>
  <si>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</si>
  <si>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</si>
  <si>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</si>
  <si>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</si>
  <si>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</si>
  <si>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</si>
  <si>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</si>
  <si>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</si>
  <si>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</si>
  <si>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</si>
  <si>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</si>
  <si>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</si>
  <si>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</si>
  <si>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</si>
  <si>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</si>
  <si>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</si>
  <si>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</si>
  <si>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</si>
  <si>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</si>
  <si>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</si>
  <si>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</si>
  <si>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</si>
  <si>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</si>
  <si>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</si>
  <si>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</si>
  <si>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</si>
  <si>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</si>
  <si>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</si>
  <si>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</si>
  <si>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</si>
  <si>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</si>
  <si>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</si>
  <si>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</si>
  <si>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</si>
  <si>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</si>
  <si>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</si>
  <si>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</si>
  <si>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</si>
  <si>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</si>
  <si>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</si>
  <si>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</si>
  <si>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</si>
  <si>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</si>
  <si>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</si>
  <si>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</si>
  <si>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</si>
  <si>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</si>
  <si>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</si>
  <si>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</si>
  <si>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</si>
  <si>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</si>
  <si>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</si>
  <si>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</si>
  <si>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</si>
  <si>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</si>
  <si>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</si>
  <si>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</si>
  <si>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</si>
  <si>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</si>
  <si>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</si>
  <si>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</si>
  <si>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</si>
  <si>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</si>
  <si>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</si>
  <si>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</si>
  <si>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</si>
  <si>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</si>
  <si>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</si>
  <si>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</si>
  <si>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</si>
  <si>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</si>
  <si>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</si>
  <si>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</si>
  <si>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</si>
  <si>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</si>
  <si>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</si>
  <si>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</si>
  <si>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</si>
  <si>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</si>
  <si>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</si>
  <si>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</si>
  <si>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</si>
  <si>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</si>
  <si>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</si>
  <si>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</si>
  <si>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</si>
  <si>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</si>
  <si>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</si>
  <si>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</si>
  <si>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</si>
  <si>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</si>
  <si>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</si>
  <si>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</si>
  <si>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</si>
  <si>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</si>
  <si>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</si>
  <si>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</si>
  <si>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</si>
  <si>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</si>
  <si>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</si>
  <si>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</si>
  <si>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</si>
  <si>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</si>
  <si>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</si>
  <si>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</si>
  <si>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</si>
  <si>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</si>
  <si>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</si>
  <si>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</si>
  <si>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</si>
  <si>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</si>
  <si>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</si>
  <si>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</si>
  <si>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</si>
  <si>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</si>
  <si>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</si>
  <si>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</si>
  <si>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</si>
  <si>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</si>
  <si>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</si>
  <si>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</si>
  <si>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</si>
  <si>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</si>
  <si>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</si>
  <si>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</si>
  <si>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</si>
  <si>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</si>
  <si>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</si>
  <si>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</si>
  <si>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</si>
  <si>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</si>
  <si>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</si>
  <si>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</si>
  <si>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</si>
  <si>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</si>
  <si>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</si>
  <si>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</si>
  <si>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</si>
  <si>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</si>
  <si>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</si>
  <si>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</si>
  <si>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</si>
  <si>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</si>
  <si>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</si>
  <si>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</si>
  <si>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</si>
  <si>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</si>
  <si>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</si>
  <si>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</si>
  <si>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</si>
  <si>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</si>
  <si>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</si>
  <si>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</si>
  <si>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</si>
  <si>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</si>
  <si>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</si>
  <si>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</si>
  <si>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</si>
  <si>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</si>
  <si>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</si>
  <si>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</si>
  <si>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</si>
  <si>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</si>
  <si>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</si>
  <si>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</si>
  <si>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</si>
  <si>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</si>
  <si>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</si>
  <si>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</si>
  <si>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</si>
  <si>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</si>
  <si>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</si>
  <si>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</si>
  <si>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</si>
  <si>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</si>
  <si>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</si>
  <si>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</si>
  <si>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</si>
  <si>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</si>
  <si>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</si>
  <si>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</si>
  <si>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</si>
  <si>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</si>
  <si>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</si>
  <si>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</si>
  <si>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</si>
  <si>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</si>
  <si>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</si>
  <si>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</si>
  <si>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</si>
  <si>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</si>
  <si>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</si>
  <si>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</si>
  <si>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</si>
  <si>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</si>
  <si>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</si>
  <si>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</si>
  <si>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</si>
  <si>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</si>
  <si>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</si>
  <si>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</si>
  <si>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</si>
  <si>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</si>
  <si>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</si>
  <si>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</si>
  <si>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</si>
  <si>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</si>
  <si>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</si>
  <si>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</si>
  <si>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</si>
  <si>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</si>
  <si>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</si>
  <si>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</si>
  <si>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</si>
  <si>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</si>
  <si>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</si>
  <si>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</si>
  <si>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</si>
  <si>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</si>
  <si>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</si>
  <si>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</si>
  <si>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</si>
  <si>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</si>
  <si>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</si>
  <si>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</si>
  <si>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</si>
  <si>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</si>
  <si>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</si>
  <si>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</si>
  <si>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</si>
  <si>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</si>
  <si>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</si>
  <si>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</si>
  <si>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</si>
  <si>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</si>
  <si>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</si>
  <si>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</si>
  <si>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</si>
  <si>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</si>
  <si>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</si>
  <si>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</si>
  <si>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</si>
  <si>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</si>
  <si>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</si>
  <si>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</si>
  <si>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</si>
  <si>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</si>
  <si>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</si>
  <si>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</si>
  <si>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</si>
  <si>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</si>
  <si>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</si>
  <si>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</si>
  <si>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</si>
  <si>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</si>
  <si>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</si>
  <si>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</si>
  <si>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</si>
  <si>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</si>
  <si>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</si>
  <si>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</si>
  <si>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</si>
  <si>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</si>
  <si>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</si>
  <si>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</si>
  <si>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</si>
  <si>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</si>
  <si>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</si>
  <si>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</si>
  <si>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</si>
  <si>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</si>
  <si>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</si>
  <si>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</si>
  <si>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</si>
  <si>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</si>
  <si>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</si>
  <si>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</si>
  <si>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</si>
  <si>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</si>
  <si>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</si>
  <si>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</si>
  <si>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</si>
  <si>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</si>
  <si>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</si>
  <si>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</si>
  <si>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</si>
  <si>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</si>
  <si>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</si>
  <si>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</si>
  <si>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</si>
  <si>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</si>
  <si>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</si>
  <si>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</si>
  <si>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</si>
  <si>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</si>
  <si>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</si>
  <si>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</si>
  <si>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</si>
  <si>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</si>
  <si>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</si>
  <si>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</si>
  <si>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</si>
  <si>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</si>
  <si>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</si>
  <si>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</si>
  <si>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</si>
  <si>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</si>
  <si>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</si>
  <si>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</si>
  <si>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</si>
  <si>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</si>
  <si>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</si>
  <si>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</si>
  <si>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</si>
  <si>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</si>
  <si>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</si>
  <si>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</si>
  <si>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</si>
  <si>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</si>
  <si>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</si>
  <si>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</si>
  <si>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</si>
  <si>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</si>
  <si>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</si>
  <si>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</si>
  <si>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</si>
  <si>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</si>
  <si>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</si>
  <si>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</si>
  <si>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</si>
  <si>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</si>
  <si>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</si>
  <si>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</si>
  <si>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</si>
  <si>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</si>
  <si>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</si>
  <si>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</si>
  <si>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</si>
  <si>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</si>
  <si>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</si>
  <si>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</si>
  <si>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</si>
  <si>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</si>
  <si>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</si>
  <si>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</si>
  <si>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</si>
  <si>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</si>
  <si>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</si>
  <si>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</si>
  <si>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</si>
  <si>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</si>
  <si>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</si>
  <si>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</si>
  <si>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</si>
  <si>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</si>
  <si>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</si>
  <si>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</si>
  <si>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</si>
  <si>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</si>
  <si>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</si>
  <si>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</si>
  <si>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</si>
  <si>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</si>
  <si>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</si>
  <si>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</si>
  <si>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</si>
  <si>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</si>
  <si>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</si>
  <si>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</si>
  <si>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</si>
  <si>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</si>
  <si>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</si>
  <si>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</si>
  <si>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</si>
  <si>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</si>
  <si>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</si>
  <si>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</si>
  <si>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</si>
  <si>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</si>
  <si>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</si>
  <si>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</si>
  <si>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</si>
  <si>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</si>
  <si>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</si>
  <si>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</si>
  <si>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</si>
  <si>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</si>
  <si>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</si>
  <si>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</si>
  <si>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</si>
  <si>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</si>
  <si>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</si>
  <si>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</si>
  <si>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</si>
  <si>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</si>
  <si>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</si>
  <si>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</si>
  <si>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</si>
  <si>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</si>
  <si>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</si>
  <si>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</si>
  <si>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</si>
  <si>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</si>
  <si>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</si>
  <si>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</si>
  <si>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</si>
  <si>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</si>
  <si>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</si>
  <si>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</si>
  <si>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</si>
  <si>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</si>
  <si>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</si>
  <si>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</si>
  <si>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</si>
  <si>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</si>
  <si>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</si>
  <si>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</si>
  <si>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</si>
  <si>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</si>
  <si>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</si>
  <si>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</si>
  <si>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</si>
  <si>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</si>
  <si>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</si>
  <si>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</si>
  <si>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</si>
  <si>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</si>
  <si>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</si>
  <si>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</si>
  <si>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</si>
  <si>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</si>
  <si>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</si>
  <si>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</si>
  <si>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</si>
  <si>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</si>
  <si>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</si>
  <si>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</si>
  <si>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</si>
  <si>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</si>
  <si>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</si>
  <si>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</si>
  <si>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</si>
  <si>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</si>
  <si>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</si>
  <si>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</si>
  <si>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</si>
  <si>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</si>
  <si>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</si>
  <si>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</si>
  <si>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</si>
  <si>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</si>
  <si>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</si>
  <si>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</si>
  <si>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</si>
  <si>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</si>
  <si>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</si>
  <si>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</si>
  <si>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</si>
  <si>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</si>
  <si>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</si>
  <si>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</si>
  <si>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</si>
  <si>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</si>
  <si>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</si>
  <si>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</si>
  <si>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</si>
  <si>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</si>
  <si>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</si>
  <si>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</si>
  <si>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</si>
  <si>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</si>
  <si>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</si>
  <si>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</si>
  <si>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</si>
  <si>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</si>
  <si>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</si>
  <si>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</si>
  <si>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</si>
  <si>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</si>
  <si>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</si>
  <si>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</si>
  <si>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</si>
  <si>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</si>
  <si>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</si>
  <si>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</si>
  <si>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</si>
  <si>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</si>
  <si>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</si>
  <si>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</si>
  <si>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</si>
  <si>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</si>
  <si>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</si>
  <si>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</si>
  <si>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</si>
  <si>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</si>
  <si>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</si>
  <si>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</si>
  <si>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</si>
  <si>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</si>
  <si>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</si>
  <si>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</si>
  <si>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</si>
  <si>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</si>
  <si>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</si>
  <si>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</si>
  <si>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</si>
  <si>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</si>
  <si>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</si>
  <si>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</si>
  <si>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</si>
  <si>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</si>
  <si>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</si>
  <si>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</si>
  <si>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</si>
  <si>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</si>
  <si>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</si>
  <si>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</si>
  <si>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</si>
  <si>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</si>
  <si>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</si>
  <si>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</si>
  <si>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</si>
  <si>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</si>
  <si>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</si>
  <si>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</si>
  <si>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</si>
  <si>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</si>
  <si>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</si>
  <si>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</si>
  <si>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</si>
  <si>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</si>
  <si>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</si>
  <si>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</si>
  <si>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</si>
  <si>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</si>
  <si>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</si>
  <si>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</si>
  <si>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</si>
  <si>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</si>
  <si>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</si>
  <si>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</si>
  <si>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</si>
  <si>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</si>
  <si>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</si>
  <si>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</si>
  <si>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</si>
  <si>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</si>
  <si>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</si>
  <si>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</si>
  <si>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</si>
  <si>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</si>
  <si>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</si>
  <si>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</si>
  <si>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</si>
  <si>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</si>
  <si>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</si>
  <si>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</si>
  <si>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</si>
  <si>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</si>
  <si>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</si>
  <si>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</si>
  <si>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</si>
  <si>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</si>
  <si>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</si>
  <si>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</si>
  <si>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</si>
  <si>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</si>
  <si>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</si>
  <si>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</si>
  <si>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</si>
  <si>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</si>
  <si>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</si>
  <si>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</si>
  <si>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</si>
  <si>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</si>
  <si>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</si>
  <si>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</si>
  <si>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</si>
  <si>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</si>
  <si>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</si>
  <si>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</si>
  <si>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</si>
  <si>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</si>
  <si>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</si>
  <si>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</si>
  <si>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</si>
  <si>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</si>
  <si>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</si>
  <si>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</si>
  <si>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</si>
  <si>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</si>
  <si>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</si>
  <si>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</si>
  <si>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</si>
  <si>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</si>
  <si>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</si>
  <si>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</si>
  <si>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</si>
  <si>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</si>
  <si>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</si>
  <si>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</si>
  <si>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</si>
  <si>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</si>
  <si>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</si>
  <si>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</si>
  <si>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</si>
  <si>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</si>
  <si>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</si>
  <si>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</si>
  <si>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</si>
  <si>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</si>
  <si>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</si>
  <si>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</si>
  <si>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</si>
  <si>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</si>
  <si>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</si>
  <si>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</si>
  <si>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</si>
  <si>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</si>
  <si>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</si>
  <si>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</si>
  <si>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</si>
  <si>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</si>
  <si>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</si>
  <si>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</si>
  <si>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</si>
  <si>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</si>
  <si>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</si>
  <si>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</si>
  <si>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</si>
  <si>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</si>
  <si>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</si>
  <si>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</si>
  <si>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</si>
  <si>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</si>
  <si>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</si>
  <si>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</si>
  <si>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</si>
  <si>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</si>
  <si>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</si>
  <si>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</si>
  <si>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</si>
  <si>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</si>
  <si>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</si>
  <si>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</si>
  <si>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</si>
  <si>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</si>
  <si>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</si>
  <si>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</si>
  <si>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</si>
  <si>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</si>
  <si>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</si>
  <si>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</si>
  <si>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</si>
  <si>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</si>
  <si>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</si>
  <si>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</si>
  <si>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</si>
  <si>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</si>
  <si>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</si>
  <si>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</si>
  <si>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</si>
  <si>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</si>
  <si>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</si>
  <si>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</si>
  <si>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</si>
  <si>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</si>
  <si>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</si>
  <si>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</si>
  <si>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</si>
  <si>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</si>
  <si>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</si>
  <si>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</si>
  <si>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</si>
  <si>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</si>
  <si>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</si>
  <si>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</si>
  <si>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</si>
  <si>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</si>
  <si>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</si>
  <si>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</si>
  <si>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</si>
  <si>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</si>
  <si>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</si>
  <si>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</si>
  <si>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</si>
  <si>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</si>
  <si>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</si>
  <si>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</si>
  <si>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</si>
  <si>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</si>
  <si>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</si>
  <si>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</si>
  <si>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</si>
  <si>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</si>
  <si>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</si>
  <si>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</si>
  <si>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</si>
  <si>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</si>
  <si>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</si>
  <si>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</si>
  <si>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</si>
  <si>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</si>
  <si>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</si>
  <si>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</si>
  <si>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</si>
  <si>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</si>
  <si>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</si>
  <si>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</si>
  <si>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</si>
  <si>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</si>
  <si>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</si>
  <si>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</si>
  <si>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</si>
  <si>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</si>
  <si>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</si>
  <si>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</si>
  <si>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</si>
  <si>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</si>
  <si>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</si>
  <si>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</si>
  <si>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</si>
  <si>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</si>
  <si>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</si>
  <si>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</si>
  <si>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</si>
  <si>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</si>
  <si>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</si>
  <si>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</si>
  <si>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</si>
  <si>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</si>
  <si>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</si>
  <si>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</si>
  <si>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</si>
  <si>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</si>
  <si>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</si>
  <si>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</si>
  <si>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</si>
  <si>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</si>
  <si>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</si>
  <si>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</si>
  <si>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</si>
  <si>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</si>
  <si>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</si>
  <si>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</si>
  <si>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</si>
  <si>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</si>
  <si>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</si>
  <si>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</si>
  <si>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</si>
  <si>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</si>
  <si>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</si>
  <si>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</si>
  <si>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</si>
  <si>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</si>
  <si>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</si>
  <si>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</si>
  <si>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</si>
  <si>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</si>
  <si>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</si>
  <si>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</si>
  <si>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</si>
  <si>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</si>
  <si>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</si>
  <si>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</si>
  <si>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</si>
  <si>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</si>
  <si>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</si>
  <si>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</si>
  <si>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</si>
  <si>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</si>
  <si>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</si>
  <si>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</si>
  <si>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</si>
  <si>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</si>
  <si>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</si>
  <si>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</si>
  <si>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</si>
  <si>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</si>
  <si>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</si>
  <si>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</si>
  <si>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</si>
  <si>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</si>
  <si>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</si>
  <si>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</si>
  <si>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</si>
  <si>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</si>
  <si>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</si>
  <si>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</si>
  <si>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</si>
  <si>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</si>
  <si>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</si>
  <si>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</si>
  <si>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</si>
  <si>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</si>
  <si>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</si>
  <si>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</si>
  <si>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</si>
  <si>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</si>
  <si>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</si>
  <si>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</si>
  <si>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</si>
  <si>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</si>
  <si>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</si>
  <si>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</si>
  <si>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</si>
  <si>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</si>
  <si>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</si>
  <si>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</si>
  <si>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</si>
  <si>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</si>
  <si>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</si>
  <si>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</si>
  <si>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</si>
  <si>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</si>
  <si>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</si>
  <si>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</si>
  <si>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</si>
  <si>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</si>
  <si>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</si>
  <si>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</si>
  <si>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</si>
  <si>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</si>
  <si>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</si>
  <si>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</si>
  <si>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</si>
  <si>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</si>
  <si>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</si>
  <si>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</si>
  <si>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</si>
  <si>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</si>
  <si>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</si>
  <si>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</si>
  <si>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</si>
  <si>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</si>
  <si>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</si>
  <si>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</si>
  <si>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</si>
  <si>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</si>
  <si>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</si>
  <si>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</si>
  <si>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</si>
  <si>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</si>
  <si>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</si>
  <si>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</si>
  <si>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</si>
  <si>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</si>
  <si>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</si>
  <si>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</si>
  <si>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</si>
  <si>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</si>
  <si>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</si>
  <si>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</si>
  <si>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</si>
  <si>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</si>
  <si>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</si>
  <si>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</si>
  <si>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</si>
  <si>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</si>
  <si>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</si>
  <si>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</si>
  <si>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</si>
  <si>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</si>
  <si>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</si>
  <si>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</si>
  <si>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</si>
  <si>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</si>
  <si>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</si>
  <si>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</si>
  <si>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</si>
  <si>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</si>
  <si>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</si>
  <si>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</si>
  <si>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</si>
  <si>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</si>
  <si>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</si>
  <si>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</si>
  <si>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</si>
  <si>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</si>
  <si>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</si>
  <si>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</si>
  <si>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</si>
  <si>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</si>
  <si>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</si>
  <si>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</si>
  <si>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</si>
  <si>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</si>
  <si>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</si>
  <si>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</si>
  <si>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</si>
  <si>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</si>
  <si>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</si>
  <si>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</si>
  <si>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</si>
  <si>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</si>
  <si>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</si>
  <si>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</si>
  <si>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</si>
  <si>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</si>
  <si>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</si>
  <si>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</si>
  <si>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</si>
  <si>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</si>
  <si>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</si>
  <si>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</si>
  <si>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</si>
  <si>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</si>
  <si>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</si>
  <si>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</si>
  <si>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</si>
  <si>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</si>
  <si>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</si>
  <si>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</si>
  <si>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</si>
  <si>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</si>
  <si>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</si>
  <si>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</si>
  <si>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</si>
  <si>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</si>
  <si>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</si>
  <si>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</si>
  <si>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</si>
  <si>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</si>
  <si>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</si>
  <si>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</si>
  <si>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</si>
  <si>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</si>
  <si>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</si>
  <si>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</si>
  <si>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</si>
  <si>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</si>
  <si>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</si>
  <si>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</si>
  <si>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</si>
  <si>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</si>
  <si>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</si>
  <si>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</si>
  <si>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</si>
  <si>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</si>
  <si>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</si>
  <si>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</si>
  <si>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</si>
  <si>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</si>
  <si>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</si>
  <si>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</si>
  <si>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</si>
  <si>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</si>
  <si>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</si>
  <si>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</si>
  <si>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</si>
  <si>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</si>
  <si>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</si>
  <si>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</si>
  <si>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</si>
  <si>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</si>
  <si>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</si>
  <si>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</si>
  <si>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</si>
  <si>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</si>
  <si>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</si>
  <si>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</si>
  <si>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</si>
  <si>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</si>
  <si>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</si>
  <si>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</si>
  <si>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</si>
  <si>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</si>
  <si>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</si>
  <si>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</si>
  <si>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</si>
  <si>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</si>
  <si>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</si>
  <si>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</si>
  <si>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</si>
  <si>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</si>
  <si>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</si>
  <si>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</si>
  <si>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</si>
  <si>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</si>
  <si>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</si>
  <si>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</si>
  <si>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</si>
  <si>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</si>
  <si>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</si>
  <si>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</si>
  <si>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</si>
  <si>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</si>
  <si>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</si>
  <si>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</si>
  <si>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</si>
  <si>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</si>
  <si>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</si>
  <si>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</si>
  <si>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</si>
  <si>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</si>
  <si>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</si>
  <si>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</si>
  <si>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</si>
  <si>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</si>
  <si>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</si>
  <si>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</si>
  <si>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</si>
  <si>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</si>
  <si>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</si>
  <si>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</si>
  <si>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</si>
  <si>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</si>
  <si>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</si>
  <si>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</si>
  <si>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</si>
  <si>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</si>
  <si>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</si>
  <si>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</si>
  <si>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</si>
  <si>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</si>
  <si>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</si>
  <si>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</si>
  <si>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</si>
  <si>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</si>
  <si>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</si>
  <si>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</si>
  <si>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</si>
  <si>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</si>
  <si>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</si>
  <si>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</si>
  <si>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</si>
  <si>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</si>
  <si>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</si>
  <si>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</si>
  <si>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</si>
  <si>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</si>
  <si>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</si>
  <si>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</si>
  <si>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</si>
  <si>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</si>
  <si>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</si>
  <si>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</si>
  <si>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</si>
  <si>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</si>
  <si>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</si>
  <si>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</si>
  <si>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</si>
  <si>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</si>
  <si>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</si>
  <si>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</si>
  <si>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</si>
  <si>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</si>
  <si>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</si>
  <si>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</si>
  <si>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</si>
  <si>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</si>
  <si>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</si>
  <si>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</si>
  <si>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</si>
  <si>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</si>
  <si>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</si>
  <si>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</si>
  <si>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</si>
  <si>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</si>
  <si>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</si>
  <si>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</si>
  <si>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</si>
  <si>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</si>
  <si>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</si>
  <si>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</si>
  <si>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</si>
  <si>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</si>
  <si>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</si>
  <si>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</si>
  <si>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</si>
  <si>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</si>
  <si>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</si>
  <si>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</si>
  <si>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</si>
  <si>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</si>
  <si>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</si>
  <si>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</si>
  <si>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</si>
  <si>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</si>
  <si>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</si>
  <si>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</si>
  <si>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</si>
  <si>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</si>
  <si>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</si>
  <si>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</si>
  <si>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</si>
  <si>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</si>
  <si>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</si>
  <si>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</si>
  <si>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</si>
  <si>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</si>
  <si>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</si>
  <si>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</si>
  <si>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</si>
  <si>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</si>
  <si>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</si>
  <si>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</si>
  <si>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</si>
  <si>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</si>
  <si>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</si>
  <si>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</si>
  <si>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</si>
  <si>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</si>
  <si>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</si>
  <si>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</si>
  <si>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</si>
  <si>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</si>
  <si>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</si>
  <si>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</si>
  <si>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</si>
  <si>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</si>
  <si>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</si>
  <si>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</si>
  <si>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</si>
  <si>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</si>
  <si>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</si>
  <si>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</si>
  <si>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</si>
  <si>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</si>
  <si>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</si>
  <si>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</si>
  <si>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</si>
  <si>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</si>
  <si>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</si>
  <si>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</si>
  <si>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</si>
  <si>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</si>
  <si>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</si>
  <si>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</si>
  <si>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</si>
  <si>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</si>
  <si>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</si>
  <si>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</si>
  <si>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</si>
  <si>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</si>
  <si>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</si>
  <si>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</si>
  <si>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</si>
  <si>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</si>
  <si>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</si>
  <si>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</si>
  <si>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</si>
  <si>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</si>
  <si>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</si>
  <si>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</si>
  <si>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</si>
  <si>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</si>
  <si>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</si>
  <si>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</si>
  <si>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</si>
  <si>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</si>
  <si>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</si>
  <si>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</si>
  <si>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</si>
  <si>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</si>
  <si>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</si>
  <si>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</si>
  <si>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</si>
  <si>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</si>
  <si>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</si>
  <si>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</si>
  <si>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</si>
  <si>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</si>
  <si>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</si>
  <si>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</si>
  <si>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</si>
  <si>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</si>
  <si>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</si>
  <si>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</si>
  <si>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</si>
  <si>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</si>
  <si>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</si>
  <si>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</si>
  <si>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</si>
  <si>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</si>
  <si>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</si>
  <si>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</si>
  <si>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</si>
  <si>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</si>
  <si>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</si>
  <si>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</si>
  <si>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</si>
  <si>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</si>
  <si>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</si>
  <si>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</si>
  <si>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</si>
  <si>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</si>
  <si>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</si>
  <si>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</si>
  <si>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</si>
  <si>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</si>
  <si>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</si>
  <si>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</si>
  <si>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</si>
  <si>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</si>
  <si>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</si>
  <si>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</si>
  <si>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</si>
  <si>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</si>
  <si>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</si>
  <si>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</si>
  <si>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</si>
  <si>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</si>
  <si>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</si>
  <si>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</si>
  <si>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</si>
  <si>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</si>
  <si>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</si>
  <si>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</si>
  <si>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</si>
  <si>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</si>
  <si>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</si>
  <si>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</si>
  <si>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</si>
  <si>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</si>
  <si>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</si>
  <si>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</si>
  <si>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</si>
  <si>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</si>
  <si>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</si>
  <si>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</si>
  <si>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</si>
  <si>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</si>
  <si>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</si>
  <si>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</si>
  <si>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</si>
  <si>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</si>
  <si>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</si>
  <si>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</si>
  <si>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</si>
  <si>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</si>
  <si>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</si>
  <si>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</si>
  <si>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</si>
  <si>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</si>
  <si>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</si>
  <si>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</si>
  <si>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</si>
  <si>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</si>
  <si>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</si>
  <si>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</si>
  <si>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</si>
  <si>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</si>
  <si>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</si>
  <si>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</si>
  <si>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</si>
  <si>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</si>
  <si>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</si>
  <si>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</si>
  <si>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</si>
  <si>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</si>
  <si>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</si>
  <si>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</si>
  <si>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</si>
  <si>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</si>
  <si>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</si>
  <si>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</si>
  <si>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</si>
  <si>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</si>
  <si>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</si>
  <si>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</si>
  <si>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</si>
  <si>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</si>
  <si>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</si>
  <si>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</si>
  <si>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</si>
  <si>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</si>
  <si>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</si>
  <si>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</si>
  <si>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</si>
  <si>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</si>
  <si>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</si>
  <si>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</si>
  <si>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</si>
  <si>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</si>
  <si>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</si>
  <si>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</si>
  <si>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</si>
  <si>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</si>
  <si>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</si>
  <si>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</si>
  <si>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</si>
  <si>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</si>
  <si>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</si>
  <si>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</si>
  <si>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</si>
  <si>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</si>
  <si>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</si>
  <si>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</si>
  <si>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</si>
  <si>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</si>
  <si>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</si>
  <si>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</si>
  <si>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</si>
  <si>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</si>
  <si>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</si>
  <si>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</si>
  <si>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</si>
  <si>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</si>
  <si>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</si>
  <si>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</si>
  <si>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</si>
  <si>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</si>
  <si>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</si>
  <si>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</si>
  <si>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</si>
  <si>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</si>
  <si>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</si>
  <si>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</si>
  <si>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</si>
  <si>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</si>
  <si>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</si>
  <si>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</si>
  <si>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</si>
  <si>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</si>
  <si>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</si>
  <si>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</si>
  <si>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</si>
  <si>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</si>
  <si>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</si>
  <si>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</si>
  <si>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</si>
  <si>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</si>
  <si>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</si>
  <si>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</si>
  <si>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</si>
  <si>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</si>
  <si>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</si>
  <si>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</si>
  <si>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</si>
  <si>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</si>
  <si>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</si>
  <si>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</si>
  <si>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</si>
  <si>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</si>
  <si>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</si>
  <si>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</si>
  <si>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</si>
  <si>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</si>
  <si>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</si>
  <si>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</si>
  <si>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</si>
  <si>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</si>
  <si>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</si>
  <si>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</si>
  <si>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</si>
  <si>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</si>
  <si>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</si>
  <si>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</si>
  <si>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</si>
  <si>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</si>
  <si>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</si>
  <si>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</si>
  <si>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</si>
  <si>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</si>
  <si>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</si>
  <si>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</si>
  <si>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</si>
  <si>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</si>
  <si>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</si>
  <si>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</si>
  <si>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</si>
  <si>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</si>
  <si>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</si>
  <si>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</si>
  <si>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</si>
  <si>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</si>
  <si>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</si>
  <si>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</si>
  <si>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</si>
  <si>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</si>
  <si>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</si>
  <si>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</si>
  <si>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</si>
  <si>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</si>
  <si>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</si>
  <si>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</si>
  <si>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</si>
  <si>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</si>
  <si>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</si>
  <si>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</si>
  <si>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</si>
  <si>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</si>
  <si>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</si>
  <si>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</si>
  <si>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</si>
  <si>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</si>
  <si>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</si>
  <si>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</si>
  <si>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</si>
  <si>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</si>
  <si>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</si>
  <si>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</si>
  <si>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</si>
  <si>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</si>
  <si>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</si>
  <si>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</si>
  <si>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</si>
  <si>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</si>
  <si>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</si>
  <si>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</si>
  <si>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</si>
  <si>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</si>
  <si>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</si>
  <si>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</si>
  <si>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</si>
  <si>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</si>
  <si>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</si>
  <si>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</si>
  <si>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</si>
  <si>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</si>
  <si>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</si>
  <si>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</si>
  <si>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</si>
  <si>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</si>
  <si>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</si>
  <si>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</si>
  <si>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</si>
  <si>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</si>
  <si>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</si>
  <si>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</si>
  <si>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</si>
  <si>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</si>
  <si>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</si>
  <si>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</si>
  <si>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</si>
  <si>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</si>
  <si>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</si>
  <si>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</si>
  <si>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</si>
  <si>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</si>
  <si>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</si>
  <si>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</si>
  <si>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</si>
  <si>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</si>
  <si>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</si>
  <si>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</si>
  <si>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</si>
  <si>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</si>
  <si>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</si>
  <si>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</si>
  <si>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</si>
  <si>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</si>
  <si>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</si>
  <si>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</si>
  <si>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</si>
  <si>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</si>
  <si>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</si>
  <si>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</si>
  <si>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</si>
  <si>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</si>
  <si>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</si>
  <si>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</si>
  <si>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</si>
  <si>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</si>
  <si>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</si>
  <si>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</si>
  <si>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</si>
  <si>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</si>
  <si>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</si>
  <si>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</si>
  <si>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</si>
  <si>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</si>
  <si>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</si>
  <si>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</si>
  <si>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</si>
  <si>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</si>
  <si>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</si>
  <si>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</si>
  <si>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</si>
  <si>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</si>
  <si>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</si>
  <si>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</si>
  <si>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</si>
  <si>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</si>
  <si>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</si>
  <si>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</si>
  <si>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</si>
  <si>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</si>
  <si>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</si>
  <si>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</si>
  <si>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</si>
  <si>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</si>
  <si>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</si>
  <si>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</si>
  <si>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</si>
  <si>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</si>
  <si>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</si>
  <si>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</si>
  <si>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</si>
  <si>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</si>
  <si>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</si>
  <si>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</si>
  <si>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</si>
  <si>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</si>
  <si>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</si>
  <si>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</si>
  <si>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</si>
  <si>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</si>
  <si>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</si>
  <si>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</si>
  <si>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</si>
  <si>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</si>
  <si>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</si>
  <si>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</si>
  <si>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</si>
  <si>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</si>
  <si>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</si>
  <si>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</si>
  <si>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</si>
  <si>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</si>
  <si>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</si>
  <si>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</si>
  <si>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</si>
  <si>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</si>
  <si>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</si>
  <si>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</si>
  <si>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</si>
  <si>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</si>
  <si>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</si>
  <si>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</si>
  <si>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</si>
  <si>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</si>
  <si>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</si>
  <si>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</si>
  <si>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</si>
  <si>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</si>
  <si>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</si>
  <si>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</si>
  <si>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</si>
  <si>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</si>
  <si>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</si>
  <si>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</si>
  <si>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</si>
  <si>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</si>
  <si>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</si>
  <si>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</si>
  <si>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</si>
  <si>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</si>
  <si>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</si>
  <si>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</si>
  <si>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</si>
  <si>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</si>
  <si>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</si>
  <si>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</si>
  <si>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</si>
  <si>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</si>
  <si>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</si>
  <si>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</si>
  <si>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</si>
  <si>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</si>
  <si>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</si>
  <si>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</si>
  <si>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</si>
  <si>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</si>
  <si>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</si>
  <si>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</si>
  <si>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</si>
  <si>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</si>
  <si>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</si>
  <si>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</si>
  <si>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</si>
  <si>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</si>
  <si>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</si>
  <si>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</si>
  <si>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</si>
  <si>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</si>
  <si>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</si>
  <si>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</si>
  <si>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</si>
  <si>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</si>
  <si>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</si>
  <si>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</si>
  <si>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</si>
  <si>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</si>
  <si>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</si>
  <si>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</si>
  <si>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</si>
  <si>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</si>
  <si>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</si>
  <si>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</si>
  <si>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</si>
  <si>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</si>
  <si>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</si>
  <si>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</si>
  <si>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</si>
  <si>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</si>
  <si>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</si>
  <si>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</si>
  <si>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</si>
  <si>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</si>
  <si>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</si>
  <si>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</si>
  <si>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</si>
  <si>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</si>
  <si>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</si>
  <si>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</si>
  <si>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</si>
  <si>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</si>
  <si>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</si>
  <si>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</si>
  <si>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</si>
  <si>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</si>
  <si>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</si>
  <si>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</si>
  <si>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</si>
  <si>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</si>
  <si>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</si>
  <si>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</si>
  <si>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</si>
  <si>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</si>
  <si>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</si>
  <si>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</si>
  <si>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</si>
  <si>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</si>
  <si>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</si>
  <si>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</si>
  <si>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</si>
  <si>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</si>
  <si>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</si>
  <si>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</si>
  <si>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</si>
  <si>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</si>
  <si>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</si>
  <si>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</si>
  <si>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</si>
  <si>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</si>
  <si>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</si>
  <si>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</si>
  <si>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</si>
  <si>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</si>
  <si>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</si>
  <si>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</si>
  <si>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</si>
  <si>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</si>
  <si>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</si>
  <si>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</si>
  <si>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</si>
  <si>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</si>
  <si>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</si>
  <si>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</si>
  <si>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</si>
  <si>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</si>
  <si>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</si>
  <si>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</si>
  <si>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</si>
  <si>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</si>
  <si>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</si>
  <si>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</si>
  <si>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</si>
  <si>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</si>
  <si>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</si>
  <si>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</si>
  <si>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</si>
  <si>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</si>
  <si>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</si>
  <si>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</si>
  <si>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</si>
  <si>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</si>
  <si>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</si>
  <si>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</si>
  <si>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</si>
  <si>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</si>
  <si>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</si>
  <si>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</si>
  <si>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</si>
  <si>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</si>
  <si>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</si>
  <si>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</si>
  <si>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</si>
  <si>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</si>
  <si>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</si>
  <si>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</si>
  <si>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</si>
  <si>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</si>
  <si>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</si>
  <si>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</si>
  <si>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</si>
  <si>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</si>
  <si>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</si>
  <si>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</si>
  <si>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</si>
  <si>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</si>
  <si>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</si>
  <si>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</si>
  <si>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</si>
  <si>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</si>
  <si>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</si>
  <si>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</si>
  <si>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</si>
  <si>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</si>
  <si>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</si>
  <si>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</si>
  <si>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</si>
  <si>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</si>
  <si>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</si>
  <si>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</si>
  <si>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</si>
  <si>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</si>
  <si>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</si>
  <si>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</si>
  <si>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</si>
  <si>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</si>
  <si>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</si>
  <si>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</si>
  <si>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</si>
  <si>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</si>
  <si>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</si>
  <si>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</si>
  <si>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</si>
  <si>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</si>
  <si>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</si>
  <si>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</si>
  <si>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</si>
  <si>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</si>
  <si>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</si>
  <si>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</si>
  <si>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</si>
  <si>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</si>
  <si>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</si>
  <si>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</si>
  <si>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</si>
  <si>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</si>
  <si>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</si>
  <si>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</si>
  <si>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</si>
  <si>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</si>
  <si>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</si>
  <si>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</si>
  <si>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</si>
  <si>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</si>
  <si>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</si>
  <si>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</si>
  <si>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</si>
  <si>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</si>
  <si>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</si>
  <si>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</si>
  <si>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</si>
  <si>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</si>
  <si>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</si>
  <si>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</si>
  <si>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</si>
  <si>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</si>
  <si>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</si>
  <si>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</si>
  <si>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</si>
  <si>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</si>
  <si>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</si>
  <si>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</si>
  <si>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</si>
  <si>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</si>
  <si>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</si>
  <si>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</si>
  <si>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</si>
  <si>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</si>
  <si>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</si>
  <si>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</si>
  <si>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</si>
  <si>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</si>
  <si>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</si>
  <si>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</si>
  <si>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</si>
  <si>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</si>
  <si>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</si>
  <si>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</si>
  <si>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</si>
  <si>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</si>
  <si>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</si>
  <si>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</si>
  <si>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</si>
  <si>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</si>
  <si>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</si>
  <si>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</si>
  <si>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</si>
  <si>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</si>
  <si>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</si>
  <si>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</si>
  <si>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</si>
  <si>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</si>
  <si>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</si>
  <si>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</si>
  <si>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</si>
  <si>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</si>
  <si>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</si>
  <si>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</si>
  <si>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</si>
  <si>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</si>
  <si>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</si>
  <si>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</si>
  <si>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</si>
  <si>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</si>
  <si>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</si>
  <si>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</si>
  <si>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</si>
  <si>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</si>
  <si>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</si>
  <si>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</si>
  <si>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</si>
  <si>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</si>
  <si>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</si>
  <si>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</si>
  <si>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</si>
  <si>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</si>
  <si>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</si>
  <si>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</si>
  <si>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</si>
  <si>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</si>
  <si>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</si>
  <si>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</si>
  <si>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</si>
  <si>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</si>
  <si>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</si>
  <si>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</si>
  <si>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</si>
  <si>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</si>
  <si>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</si>
  <si>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</si>
  <si>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</si>
  <si>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</si>
  <si>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</si>
  <si>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</si>
  <si>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</si>
  <si>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</si>
  <si>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</si>
  <si>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</si>
  <si>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</si>
  <si>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</si>
  <si>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</si>
  <si>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</si>
  <si>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</si>
  <si>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</si>
  <si>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</si>
  <si>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</si>
  <si>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</si>
  <si>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</si>
  <si>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</si>
  <si>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</si>
  <si>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</si>
  <si>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</si>
  <si>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</si>
  <si>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</si>
  <si>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</si>
  <si>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</si>
  <si>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</si>
  <si>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</si>
  <si>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</si>
  <si>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</si>
  <si>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</si>
  <si>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</si>
  <si>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</si>
  <si>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</si>
  <si>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</si>
  <si>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</si>
  <si>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</si>
  <si>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</si>
  <si>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</si>
  <si>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</si>
  <si>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</si>
  <si>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</si>
  <si>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</si>
  <si>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</si>
  <si>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</si>
  <si>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</si>
  <si>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</si>
  <si>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</si>
  <si>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</si>
  <si>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</si>
  <si>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</si>
  <si>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</si>
  <si>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</si>
  <si>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</si>
  <si>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</si>
  <si>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</si>
  <si>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</si>
  <si>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</si>
  <si>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</si>
  <si>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</si>
  <si>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</si>
  <si>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</si>
  <si>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</si>
  <si>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</si>
  <si>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</si>
  <si>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</si>
  <si>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</si>
  <si>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</si>
  <si>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</si>
  <si>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</si>
  <si>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</si>
  <si>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</si>
  <si>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</si>
  <si>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</si>
  <si>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</si>
  <si>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</si>
  <si>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</si>
  <si>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</si>
  <si>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</si>
  <si>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</si>
  <si>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</si>
  <si>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</si>
  <si>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</si>
  <si>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</si>
  <si>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</si>
  <si>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</si>
  <si>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</si>
  <si>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</si>
  <si>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</si>
  <si>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</si>
  <si>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</si>
  <si>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</si>
  <si>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</si>
  <si>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</si>
  <si>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</si>
  <si>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</si>
  <si>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</si>
  <si>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</si>
  <si>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</si>
  <si>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</si>
  <si>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</si>
  <si>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</si>
  <si>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</si>
  <si>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</si>
  <si>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</si>
  <si>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</si>
  <si>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</si>
  <si>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</si>
  <si>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</si>
  <si>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</si>
  <si>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</si>
  <si>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</si>
  <si>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</si>
  <si>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</si>
  <si>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</si>
  <si>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</si>
  <si>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</si>
  <si>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</si>
  <si>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</si>
  <si>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</si>
  <si>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</si>
  <si>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</si>
  <si>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</si>
  <si>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</si>
  <si>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</si>
  <si>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</si>
  <si>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</si>
  <si>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</si>
  <si>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</si>
  <si>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</si>
  <si>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</si>
  <si>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</si>
  <si>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</si>
  <si>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</si>
  <si>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</si>
  <si>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</si>
  <si>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</si>
  <si>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</si>
  <si>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</si>
  <si>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</si>
  <si>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</si>
  <si>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</si>
  <si>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</si>
  <si>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</si>
  <si>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</si>
  <si>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</si>
  <si>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</si>
  <si>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</si>
  <si>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</si>
  <si>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</si>
  <si>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</si>
  <si>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</si>
  <si>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</si>
  <si>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</si>
  <si>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</si>
  <si>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</si>
  <si>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</si>
  <si>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</si>
  <si>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</si>
  <si>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</si>
  <si>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</si>
  <si>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</si>
  <si>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</si>
  <si>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</si>
  <si>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</si>
  <si>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</si>
  <si>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</si>
  <si>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</si>
  <si>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</si>
  <si>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</si>
  <si>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</si>
  <si>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</si>
  <si>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</si>
  <si>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</si>
  <si>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</si>
  <si>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</si>
  <si>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</si>
  <si>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</si>
  <si>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</si>
  <si>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</si>
  <si>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</si>
  <si>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</si>
  <si>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</si>
  <si>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</si>
  <si>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</si>
  <si>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</si>
  <si>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</si>
  <si>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</si>
  <si>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</si>
  <si>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</si>
  <si>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</si>
  <si>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</si>
  <si>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</si>
  <si>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</si>
  <si>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</si>
  <si>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</si>
  <si>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</si>
  <si>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</si>
  <si>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</si>
  <si>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</si>
  <si>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</si>
  <si>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</si>
  <si>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</si>
  <si>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</si>
  <si>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</si>
  <si>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</si>
  <si>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</si>
  <si>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</si>
  <si>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</si>
  <si>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</si>
  <si>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</si>
  <si>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</si>
  <si>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</si>
  <si>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</si>
  <si>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</si>
  <si>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</si>
  <si>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</si>
  <si>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</si>
  <si>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</si>
  <si>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</si>
  <si>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</si>
  <si>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</si>
  <si>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</si>
  <si>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</si>
  <si>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</si>
  <si>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</si>
  <si>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</si>
  <si>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</si>
  <si>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</si>
  <si>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</si>
  <si>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</si>
  <si>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</si>
  <si>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</si>
  <si>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</si>
  <si>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</si>
  <si>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</si>
  <si>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</si>
  <si>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</si>
  <si>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</si>
  <si>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</si>
  <si>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</si>
  <si>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</si>
  <si>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</si>
  <si>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</si>
  <si>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</si>
  <si>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</si>
  <si>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</si>
  <si>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</si>
  <si>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</si>
  <si>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</si>
  <si>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</si>
  <si>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</si>
  <si>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</si>
  <si>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</si>
  <si>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</si>
  <si>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</si>
  <si>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</si>
  <si>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</si>
  <si>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</si>
  <si>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</si>
  <si>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</si>
  <si>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</si>
  <si>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</si>
  <si>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</si>
  <si>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</si>
  <si>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</si>
  <si>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</si>
  <si>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</si>
  <si>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</si>
  <si>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</si>
  <si>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</si>
  <si>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</si>
  <si>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</si>
  <si>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</si>
  <si>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</si>
  <si>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</si>
  <si>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</si>
  <si>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</si>
  <si>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</si>
  <si>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</si>
  <si>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</si>
  <si>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</si>
  <si>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</si>
  <si>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</si>
  <si>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</si>
  <si>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</si>
  <si>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</si>
  <si>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</si>
  <si>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</si>
  <si>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</si>
  <si>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</si>
  <si>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</si>
  <si>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</si>
  <si>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</si>
  <si>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</si>
  <si>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</si>
  <si>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</si>
  <si>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</si>
  <si>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</si>
  <si>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</si>
  <si>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</si>
  <si>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</si>
  <si>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</si>
  <si>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</si>
  <si>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</si>
  <si>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</si>
  <si>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</si>
  <si>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</si>
  <si>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</si>
  <si>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</si>
  <si>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</si>
  <si>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</si>
  <si>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</si>
  <si>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</si>
  <si>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</si>
  <si>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</si>
  <si>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</si>
  <si>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</si>
  <si>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</si>
  <si>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</si>
  <si>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</si>
  <si>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</si>
  <si>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</si>
  <si>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</si>
  <si>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</si>
  <si>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</si>
  <si>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</si>
  <si>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</si>
  <si>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</si>
  <si>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</si>
  <si>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</si>
  <si>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</si>
  <si>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</si>
  <si>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</si>
  <si>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</si>
  <si>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</si>
  <si>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</si>
  <si>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</si>
  <si>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</si>
  <si>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</si>
  <si>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</si>
  <si>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</si>
  <si>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</si>
  <si>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</si>
  <si>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</si>
  <si>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</si>
  <si>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</si>
  <si>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</si>
  <si>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</si>
  <si>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</si>
  <si>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</si>
  <si>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</si>
  <si>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</si>
  <si>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</si>
  <si>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</si>
  <si>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</si>
  <si>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</si>
  <si>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</si>
  <si>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</si>
  <si>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</si>
  <si>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</si>
  <si>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</si>
  <si>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</si>
  <si>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</si>
  <si>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</si>
  <si>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</si>
  <si>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</si>
  <si>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</si>
  <si>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</si>
  <si>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</si>
  <si>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</si>
  <si>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</si>
  <si>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</si>
  <si>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</si>
  <si>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</si>
  <si>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</si>
  <si>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</si>
  <si>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</si>
  <si>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</si>
  <si>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</si>
  <si>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</si>
  <si>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</si>
  <si>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</si>
  <si>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</si>
  <si>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</si>
  <si>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</si>
  <si>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</si>
  <si>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</si>
  <si>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</si>
  <si>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</si>
  <si>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</si>
  <si>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</si>
  <si>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</si>
  <si>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</si>
  <si>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</si>
  <si>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</si>
  <si>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</si>
  <si>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</si>
  <si>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</si>
  <si>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</si>
  <si>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</si>
  <si>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</si>
  <si>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</si>
  <si>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</si>
  <si>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</si>
  <si>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</si>
  <si>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</si>
  <si>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</si>
  <si>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</si>
  <si>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</si>
  <si>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</si>
  <si>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</si>
  <si>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</si>
  <si>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</si>
  <si>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</si>
  <si>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</si>
  <si>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</si>
  <si>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</si>
  <si>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</si>
  <si>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</si>
  <si>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</si>
  <si>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</si>
  <si>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</si>
  <si>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</si>
  <si>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</si>
  <si>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</si>
  <si>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</si>
  <si>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</si>
  <si>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</si>
  <si>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</si>
  <si>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</si>
  <si>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</si>
  <si>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</si>
  <si>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</si>
  <si>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</si>
  <si>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</si>
  <si>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</si>
  <si>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</si>
  <si>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</si>
  <si>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</si>
  <si>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</si>
  <si>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</si>
  <si>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</si>
  <si>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</si>
  <si>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</si>
  <si>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</si>
  <si>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</si>
  <si>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</si>
  <si>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</si>
  <si>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</si>
  <si>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</si>
  <si>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</si>
  <si>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</si>
  <si>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</si>
  <si>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</si>
  <si>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</si>
  <si>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</si>
  <si>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</si>
  <si>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</si>
  <si>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</si>
  <si>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</si>
  <si>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</si>
  <si>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</si>
  <si>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</si>
  <si>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</si>
  <si>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</si>
  <si>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</si>
  <si>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</si>
  <si>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</si>
  <si>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</si>
  <si>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</si>
  <si>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</si>
  <si>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</si>
  <si>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</si>
  <si>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</si>
  <si>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</si>
  <si>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</si>
  <si>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</si>
  <si>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</si>
  <si>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</si>
  <si>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</si>
  <si>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</si>
  <si>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</si>
  <si>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</si>
  <si>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</si>
  <si>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</si>
  <si>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</si>
  <si>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</si>
  <si>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</si>
  <si>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</si>
  <si>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</si>
  <si>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</si>
  <si>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</si>
  <si>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</si>
  <si>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</si>
  <si>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</si>
  <si>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</si>
  <si>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</si>
  <si>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</si>
  <si>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</si>
  <si>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</si>
  <si>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</si>
  <si>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</si>
  <si>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</si>
  <si>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</si>
  <si>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</si>
  <si>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</si>
  <si>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</si>
  <si>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</si>
  <si>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</si>
  <si>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</si>
  <si>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</si>
  <si>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</si>
  <si>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</si>
  <si>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</si>
  <si>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</si>
  <si>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</si>
  <si>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</si>
  <si>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</si>
  <si>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</si>
  <si>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</si>
  <si>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</si>
  <si>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</si>
  <si>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</si>
  <si>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</si>
  <si>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</si>
  <si>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</si>
  <si>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</si>
  <si>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</si>
  <si>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</si>
  <si>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</si>
  <si>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</si>
  <si>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</si>
  <si>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</si>
  <si>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</si>
  <si>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</si>
  <si>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</si>
  <si>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</si>
  <si>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</si>
  <si>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</si>
  <si>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</si>
  <si>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</si>
  <si>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</si>
  <si>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</si>
  <si>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</si>
  <si>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</si>
  <si>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</si>
  <si>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</si>
  <si>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</si>
  <si>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</si>
  <si>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</si>
  <si>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</si>
  <si>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</si>
  <si>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</si>
  <si>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</si>
  <si>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</si>
  <si>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</si>
  <si>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</si>
  <si>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</si>
  <si>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</si>
  <si>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</si>
  <si>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</si>
  <si>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</si>
  <si>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</si>
  <si>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</si>
  <si>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</si>
  <si>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</si>
  <si>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</si>
  <si>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</si>
  <si>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</si>
  <si>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</si>
  <si>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</si>
  <si>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</si>
  <si>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</si>
  <si>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</si>
  <si>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</si>
  <si>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</si>
  <si>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</si>
  <si>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</si>
  <si>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</si>
  <si>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</si>
  <si>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</si>
  <si>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</si>
  <si>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</si>
  <si>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</si>
  <si>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</si>
  <si>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</si>
  <si>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</si>
  <si>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</si>
  <si>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</si>
  <si>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</si>
  <si>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</si>
  <si>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</si>
  <si>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</si>
  <si>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</si>
  <si>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</si>
  <si>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</si>
  <si>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</si>
  <si>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</si>
  <si>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</si>
  <si>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</si>
  <si>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</si>
  <si>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</si>
  <si>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</si>
  <si>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</si>
  <si>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</si>
  <si>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</si>
  <si>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</si>
  <si>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</si>
  <si>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</si>
  <si>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</si>
  <si>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</si>
  <si>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</si>
  <si>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</si>
  <si>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</si>
  <si>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</si>
  <si>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</si>
  <si>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</si>
  <si>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</si>
  <si>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</si>
  <si>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</si>
  <si>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</si>
  <si>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</si>
  <si>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</si>
  <si>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</si>
  <si>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</si>
  <si>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</si>
  <si>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</si>
  <si>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</si>
  <si>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</si>
  <si>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</si>
  <si>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</si>
  <si>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</si>
  <si>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</si>
  <si>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</si>
  <si>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</si>
  <si>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</si>
  <si>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</si>
  <si>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</si>
  <si>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</si>
  <si>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</si>
  <si>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</si>
  <si>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</si>
  <si>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</si>
  <si>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</si>
  <si>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</si>
  <si>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</si>
  <si>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</si>
  <si>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</si>
  <si>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</si>
  <si>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</si>
  <si>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</si>
  <si>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</si>
  <si>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</si>
  <si>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</si>
  <si>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</si>
  <si>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</si>
  <si>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</si>
  <si>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</si>
  <si>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</si>
  <si>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</si>
  <si>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</si>
  <si>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</si>
  <si>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</si>
  <si>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</si>
  <si>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</si>
  <si>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</si>
  <si>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</si>
  <si>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</si>
  <si>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</si>
  <si>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</si>
  <si>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</si>
  <si>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</si>
  <si>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</si>
  <si>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</si>
  <si>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</si>
  <si>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</si>
  <si>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</si>
  <si>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</si>
  <si>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</si>
  <si>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</si>
  <si>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</si>
  <si>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</si>
  <si>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</si>
  <si>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</si>
  <si>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</si>
  <si>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</si>
  <si>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</si>
  <si>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</si>
  <si>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</si>
  <si>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</si>
  <si>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</si>
  <si>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</si>
  <si>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</si>
  <si>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</si>
  <si>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</si>
  <si>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</si>
  <si>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</si>
  <si>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</si>
  <si>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</si>
  <si>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</si>
  <si>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</si>
  <si>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</si>
  <si>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</si>
  <si>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</si>
  <si>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</si>
  <si>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</si>
  <si>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</si>
  <si>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</si>
  <si>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</si>
  <si>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</si>
  <si>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</si>
  <si>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</si>
  <si>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</si>
  <si>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</si>
  <si>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</si>
  <si>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</si>
  <si>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</si>
  <si>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</si>
  <si>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</si>
  <si>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</si>
  <si>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</si>
  <si>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</si>
  <si>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</si>
  <si>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</si>
  <si>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</si>
  <si>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</si>
  <si>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</si>
  <si>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</si>
  <si>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</si>
  <si>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</si>
  <si>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</si>
  <si>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</si>
  <si>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</si>
  <si>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</si>
  <si>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</si>
  <si>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</si>
  <si>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</si>
  <si>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</si>
  <si>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</si>
  <si>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</si>
  <si>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</si>
  <si>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</si>
  <si>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</si>
  <si>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</si>
  <si>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</si>
  <si>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</si>
  <si>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</si>
  <si>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</si>
  <si>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</si>
  <si>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</si>
  <si>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</si>
  <si>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</si>
  <si>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</si>
  <si>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</si>
  <si>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</si>
  <si>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</si>
  <si>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</si>
  <si>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</si>
  <si>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</si>
  <si>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</si>
  <si>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</si>
  <si>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</si>
  <si>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</si>
  <si>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</si>
  <si>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</si>
  <si>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</si>
  <si>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</si>
  <si>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</si>
  <si>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</si>
  <si>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</si>
  <si>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</si>
  <si>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</si>
  <si>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</si>
  <si>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</si>
  <si>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</si>
  <si>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</si>
  <si>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</si>
  <si>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</si>
  <si>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</si>
  <si>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</si>
  <si>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</si>
  <si>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</si>
  <si>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</si>
  <si>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</si>
  <si>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</si>
  <si>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</si>
  <si>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</si>
  <si>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</si>
  <si>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</si>
  <si>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</si>
  <si>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</si>
  <si>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</si>
  <si>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</si>
  <si>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</si>
  <si>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</si>
  <si>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</si>
  <si>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</si>
  <si>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</si>
  <si>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</si>
  <si>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</si>
  <si>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</si>
  <si>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</si>
  <si>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</si>
  <si>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</si>
  <si>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</si>
  <si>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</si>
  <si>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</si>
  <si>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</si>
  <si>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</si>
  <si>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</si>
  <si>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</si>
  <si>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</si>
  <si>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</si>
  <si>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</si>
  <si>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</si>
  <si>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</si>
  <si>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</si>
  <si>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</si>
  <si>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</si>
  <si>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</si>
  <si>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</si>
  <si>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</si>
  <si>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</si>
  <si>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</si>
  <si>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</si>
  <si>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</si>
  <si>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</si>
  <si>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</si>
  <si>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</si>
  <si>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</si>
  <si>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</si>
  <si>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</si>
  <si>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</si>
  <si>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</si>
  <si>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</si>
  <si>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</si>
  <si>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</si>
  <si>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</si>
  <si>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</si>
  <si>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</si>
  <si>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</si>
  <si>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</si>
  <si>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</si>
  <si>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</si>
  <si>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</si>
  <si>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</si>
  <si>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</si>
  <si>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</si>
  <si>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</si>
  <si>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</si>
  <si>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</si>
  <si>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</si>
  <si>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</si>
  <si>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</si>
  <si>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</si>
  <si>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</si>
  <si>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</si>
  <si>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</si>
  <si>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</si>
  <si>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</si>
  <si>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</si>
  <si>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</si>
  <si>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</si>
  <si>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</si>
  <si>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</si>
  <si>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</si>
  <si>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</si>
  <si>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</si>
  <si>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</si>
  <si>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</si>
  <si>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</si>
  <si>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</si>
  <si>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</si>
  <si>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</si>
  <si>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</si>
  <si>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</si>
  <si>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</si>
  <si>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</si>
  <si>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</si>
  <si>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</si>
  <si>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</si>
  <si>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</si>
  <si>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</si>
  <si>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</si>
  <si>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</si>
  <si>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</si>
  <si>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</si>
  <si>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</si>
  <si>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</si>
  <si>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</si>
  <si>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</si>
  <si>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</si>
  <si>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</si>
  <si>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</si>
  <si>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</si>
  <si>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</si>
  <si>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</si>
  <si>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</si>
  <si>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</si>
  <si>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</si>
  <si>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</si>
  <si>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</si>
  <si>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</si>
  <si>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</si>
  <si>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</si>
  <si>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</si>
  <si>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</si>
  <si>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</si>
  <si>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</si>
  <si>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</si>
  <si>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</si>
  <si>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</si>
  <si>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</si>
  <si>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</si>
  <si>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</si>
  <si>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</si>
  <si>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</si>
  <si>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</si>
  <si>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</si>
  <si>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</si>
  <si>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</si>
  <si>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</si>
  <si>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</si>
  <si>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</si>
  <si>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</si>
  <si>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</si>
  <si>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</si>
  <si>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</si>
  <si>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</si>
  <si>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</si>
  <si>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</si>
  <si>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</si>
  <si>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</si>
  <si>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</si>
  <si>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</si>
  <si>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</si>
  <si>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</si>
  <si>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</si>
  <si>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</si>
  <si>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</si>
  <si>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</si>
  <si>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</si>
  <si>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</si>
  <si>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</si>
  <si>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</si>
  <si>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</si>
  <si>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</si>
  <si>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</si>
  <si>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</si>
  <si>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</si>
  <si>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</si>
  <si>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</si>
  <si>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</si>
  <si>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</si>
  <si>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</si>
  <si>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</si>
  <si>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</si>
  <si>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</si>
  <si>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</si>
  <si>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</si>
  <si>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</si>
  <si>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</si>
  <si>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</si>
  <si>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</si>
  <si>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</si>
  <si>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</si>
  <si>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</si>
  <si>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</si>
  <si>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</si>
  <si>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</si>
  <si>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</si>
  <si>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</si>
  <si>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</si>
  <si>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</si>
  <si>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</si>
  <si>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</si>
  <si>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</si>
  <si>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</si>
  <si>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</si>
  <si>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</si>
  <si>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</si>
  <si>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</si>
  <si>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</si>
  <si>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</si>
  <si>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</si>
  <si>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</si>
  <si>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</si>
  <si>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</si>
  <si>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</si>
  <si>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</si>
  <si>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</si>
  <si>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</si>
  <si>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</si>
  <si>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</si>
  <si>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</si>
  <si>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</si>
  <si>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</si>
  <si>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</si>
  <si>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</si>
  <si>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</si>
  <si>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</si>
  <si>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</si>
  <si>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</si>
  <si>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</si>
  <si>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</si>
  <si>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</si>
  <si>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</si>
  <si>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</si>
  <si>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</si>
  <si>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</si>
  <si>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</si>
  <si>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</si>
  <si>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</si>
  <si>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</si>
  <si>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</si>
  <si>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</si>
  <si>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</si>
  <si>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</si>
  <si>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</si>
  <si>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</si>
  <si>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</si>
  <si>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</si>
  <si>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</si>
  <si>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</si>
  <si>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</si>
  <si>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</si>
  <si>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</si>
  <si>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</si>
  <si>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</si>
  <si>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</si>
  <si>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</si>
  <si>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</si>
  <si>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</si>
  <si>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</si>
  <si>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</si>
  <si>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</si>
  <si>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</si>
  <si>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</si>
  <si>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</si>
  <si>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</si>
  <si>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</si>
  <si>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</si>
  <si>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</si>
  <si>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</si>
  <si>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</si>
  <si>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</si>
  <si>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</si>
  <si>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</si>
  <si>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</si>
  <si>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</si>
  <si>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</si>
  <si>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</si>
  <si>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</si>
  <si>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</si>
  <si>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</si>
  <si>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</si>
  <si>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</si>
  <si>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</si>
  <si>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</si>
  <si>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</si>
  <si>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</si>
  <si>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</si>
  <si>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</si>
  <si>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</si>
  <si>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</si>
  <si>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</si>
  <si>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</si>
  <si>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</si>
  <si>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</si>
  <si>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</si>
  <si>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</si>
  <si>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</si>
  <si>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</si>
  <si>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</si>
  <si>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</si>
  <si>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</si>
  <si>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</si>
  <si>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</si>
  <si>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</si>
  <si>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</si>
  <si>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</si>
  <si>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</si>
  <si>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</si>
  <si>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</si>
  <si>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</si>
  <si>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</si>
  <si>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</si>
  <si>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</si>
  <si>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</si>
  <si>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</si>
  <si>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</si>
  <si>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</si>
  <si>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</si>
  <si>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</si>
  <si>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</si>
  <si>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</si>
  <si>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</si>
  <si>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</si>
  <si>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</si>
  <si>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</si>
  <si>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</si>
  <si>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</si>
  <si>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</si>
  <si>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</si>
  <si>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</si>
  <si>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</si>
  <si>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</si>
  <si>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</si>
  <si>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</si>
  <si>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</si>
  <si>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</si>
  <si>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</si>
  <si>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</si>
  <si>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</si>
  <si>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</si>
  <si>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</si>
  <si>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</si>
  <si>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</si>
  <si>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</si>
  <si>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</si>
  <si>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</si>
  <si>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</si>
  <si>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</si>
  <si>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</si>
  <si>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</si>
  <si>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</si>
  <si>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</si>
  <si>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</si>
  <si>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</si>
  <si>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</si>
  <si>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</si>
  <si>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</si>
  <si>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</si>
  <si>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</si>
  <si>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</si>
  <si>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</si>
  <si>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</si>
  <si>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</si>
  <si>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</si>
  <si>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</si>
  <si>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</si>
  <si>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</si>
  <si>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</si>
  <si>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</si>
  <si>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</si>
  <si>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</si>
  <si>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</si>
  <si>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</si>
  <si>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</si>
  <si>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</si>
  <si>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</si>
  <si>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</si>
  <si>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</si>
  <si>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</si>
  <si>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</si>
  <si>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</si>
  <si>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</si>
  <si>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</si>
  <si>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</si>
  <si>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</si>
  <si>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</si>
  <si>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</si>
  <si>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</si>
  <si>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</si>
  <si>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</si>
  <si>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</si>
  <si>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</si>
  <si>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</si>
  <si>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</si>
  <si>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</si>
  <si>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</si>
  <si>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</si>
  <si>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</si>
  <si>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</si>
  <si>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</si>
  <si>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</si>
  <si>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</si>
  <si>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</si>
  <si>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</si>
  <si>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</si>
  <si>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</si>
  <si>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</si>
  <si>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</si>
  <si>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</si>
  <si>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</si>
  <si>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</si>
  <si>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</si>
  <si>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</si>
  <si>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</si>
  <si>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</si>
  <si>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</si>
  <si>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</si>
  <si>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</si>
  <si>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</si>
  <si>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</si>
  <si>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</si>
  <si>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</si>
  <si>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</si>
  <si>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</si>
  <si>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</si>
  <si>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</si>
  <si>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</si>
  <si>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</si>
  <si>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</si>
  <si>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</si>
  <si>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</si>
  <si>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</si>
  <si>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</si>
  <si>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</si>
  <si>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</si>
  <si>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</si>
  <si>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</si>
  <si>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</si>
  <si>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</si>
  <si>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</si>
  <si>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</si>
  <si>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</si>
  <si>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</si>
  <si>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</si>
  <si>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</si>
  <si>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</si>
  <si>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</si>
  <si>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</si>
  <si>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</si>
  <si>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</si>
  <si>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</si>
  <si>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</si>
  <si>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</si>
  <si>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</si>
  <si>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</si>
  <si>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</si>
  <si>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</si>
  <si>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</si>
  <si>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</si>
  <si>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</si>
  <si>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</si>
  <si>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</si>
  <si>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</si>
  <si>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</si>
  <si>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</si>
  <si>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</si>
  <si>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</si>
  <si>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</si>
  <si>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</si>
  <si>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</si>
  <si>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</si>
  <si>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</si>
  <si>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</si>
  <si>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</si>
  <si>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</si>
  <si>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</si>
  <si>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</si>
  <si>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</si>
  <si>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</si>
  <si>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</si>
  <si>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</si>
  <si>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</si>
  <si>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</si>
  <si>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</si>
  <si>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</si>
  <si>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</si>
  <si>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</si>
  <si>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</si>
  <si>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</si>
  <si>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</si>
  <si>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</si>
  <si>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</si>
  <si>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</si>
  <si>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</si>
  <si>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</si>
  <si>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</si>
  <si>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</si>
  <si>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</si>
  <si>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</si>
  <si>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</si>
  <si>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</si>
  <si>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</si>
  <si>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</si>
  <si>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</si>
  <si>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</si>
  <si>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</si>
  <si>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</si>
  <si>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</si>
  <si>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</si>
  <si>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</si>
  <si>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</si>
  <si>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</si>
  <si>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</si>
  <si>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</si>
  <si>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</si>
  <si>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</si>
  <si>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</si>
  <si>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</si>
  <si>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</si>
  <si>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</si>
  <si>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</si>
  <si>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</si>
  <si>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</si>
  <si>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</si>
  <si>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</si>
  <si>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</si>
  <si>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</si>
  <si>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</si>
  <si>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</si>
  <si>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</si>
  <si>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</si>
  <si>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</si>
  <si>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</si>
  <si>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</si>
  <si>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</si>
  <si>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</si>
  <si>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</si>
  <si>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</si>
  <si>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</si>
  <si>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</si>
  <si>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</si>
  <si>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</si>
  <si>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</si>
  <si>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</si>
  <si>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</si>
  <si>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</si>
  <si>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</si>
  <si>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</si>
  <si>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</si>
  <si>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</si>
  <si>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</si>
  <si>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</si>
  <si>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</si>
  <si>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</si>
  <si>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</si>
  <si>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</si>
  <si>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</si>
  <si>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</si>
  <si>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</si>
  <si>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</si>
  <si>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</si>
  <si>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</si>
  <si>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</si>
  <si>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</si>
  <si>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</si>
  <si>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</si>
  <si>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</si>
  <si>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</si>
  <si>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</si>
  <si>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</si>
  <si>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</si>
  <si>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</si>
  <si>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</si>
  <si>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</si>
  <si>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</si>
  <si>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</si>
  <si>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</si>
  <si>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</si>
  <si>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</si>
  <si>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</si>
  <si>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</si>
  <si>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</si>
  <si>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</si>
  <si>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</si>
  <si>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</si>
  <si>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</si>
  <si>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</si>
  <si>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</si>
  <si>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</si>
  <si>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</si>
  <si>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</si>
  <si>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</si>
  <si>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</si>
  <si>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</si>
  <si>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</si>
  <si>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</si>
  <si>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</si>
  <si>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</si>
  <si>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</si>
  <si>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</si>
  <si>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</si>
  <si>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</si>
  <si>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</si>
  <si>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</si>
  <si>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</si>
  <si>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</si>
  <si>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</si>
  <si>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</si>
  <si>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</si>
  <si>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</si>
  <si>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</si>
  <si>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</si>
  <si>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</si>
  <si>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</si>
  <si>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</si>
  <si>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</si>
  <si>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</si>
  <si>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</si>
  <si>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</si>
  <si>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</si>
  <si>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</si>
  <si>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</si>
  <si>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</si>
  <si>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</si>
  <si>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</si>
  <si>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</si>
  <si>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</si>
  <si>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</si>
  <si>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</si>
  <si>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</si>
  <si>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</si>
  <si>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</si>
  <si>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</si>
  <si>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</si>
  <si>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</si>
  <si>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</si>
  <si>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</si>
  <si>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</si>
  <si>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</si>
  <si>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</si>
  <si>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</si>
  <si>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</si>
  <si>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</si>
  <si>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</si>
  <si>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</si>
  <si>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</si>
  <si>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</si>
  <si>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</si>
  <si>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</si>
  <si>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</si>
  <si>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</si>
  <si>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</si>
  <si>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</si>
  <si>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</si>
  <si>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</si>
  <si>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</si>
  <si>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</si>
  <si>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</si>
  <si>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</si>
  <si>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</si>
  <si>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</si>
  <si>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</si>
  <si>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</si>
  <si>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</si>
  <si>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</si>
  <si>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</si>
  <si>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</si>
  <si>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</si>
  <si>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</si>
  <si>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</si>
  <si>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</si>
  <si>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</si>
  <si>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</si>
  <si>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</si>
  <si>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</si>
  <si>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</si>
  <si>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</si>
  <si>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</si>
  <si>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</si>
  <si>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</si>
  <si>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</si>
  <si>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</si>
  <si>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</si>
  <si>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</si>
  <si>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</si>
  <si>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</si>
  <si>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</si>
  <si>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</si>
  <si>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</si>
  <si>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</si>
  <si>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</si>
  <si>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</si>
  <si>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</si>
  <si>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</si>
  <si>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</si>
  <si>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</si>
  <si>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</si>
  <si>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</si>
  <si>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</si>
  <si>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</si>
  <si>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</si>
  <si>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</si>
  <si>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</si>
  <si>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</si>
  <si>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</si>
  <si>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</si>
  <si>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</si>
  <si>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</si>
  <si>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</si>
  <si>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</si>
  <si>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</si>
  <si>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</si>
  <si>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</si>
  <si>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</si>
  <si>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</si>
  <si>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</si>
  <si>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</si>
  <si>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</si>
  <si>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</si>
  <si>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</si>
  <si>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</si>
  <si>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</si>
  <si>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</si>
  <si>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</si>
  <si>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</si>
  <si>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</si>
  <si>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</si>
  <si>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</si>
  <si>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</si>
  <si>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</si>
  <si>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</si>
  <si>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</si>
  <si>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</si>
  <si>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</si>
  <si>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</si>
  <si>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</si>
  <si>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</si>
  <si>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</si>
  <si>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</si>
  <si>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</si>
  <si>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</si>
  <si>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</si>
  <si>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</si>
  <si>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</si>
  <si>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</si>
  <si>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</si>
  <si>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</si>
  <si>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</si>
  <si>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</si>
  <si>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</si>
  <si>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</si>
  <si>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</si>
  <si>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</si>
  <si>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</si>
  <si>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</si>
  <si>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</si>
  <si>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</si>
  <si>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</si>
  <si>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</si>
  <si>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</si>
  <si>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</si>
  <si>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</si>
  <si>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</si>
  <si>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</si>
  <si>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</si>
  <si>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</si>
  <si>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</si>
  <si>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</si>
  <si>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</si>
  <si>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</si>
  <si>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</si>
  <si>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</si>
  <si>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</si>
  <si>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</si>
  <si>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</si>
  <si>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</si>
  <si>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</si>
  <si>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</si>
  <si>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</si>
  <si>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</si>
  <si>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</si>
  <si>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</si>
  <si>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</si>
  <si>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</si>
  <si>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</si>
  <si>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</si>
  <si>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</si>
  <si>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</si>
  <si>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</si>
  <si>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</si>
  <si>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</si>
  <si>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</si>
  <si>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</si>
  <si>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</si>
  <si>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</si>
  <si>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</si>
  <si>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</si>
  <si>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</si>
  <si>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</si>
  <si>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</si>
  <si>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</si>
  <si>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</si>
  <si>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</si>
  <si>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</si>
  <si>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</si>
  <si>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</si>
  <si>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</si>
  <si>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</si>
  <si>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</si>
  <si>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</si>
  <si>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</si>
  <si>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</si>
  <si>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</si>
  <si>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</si>
  <si>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</si>
  <si>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</si>
  <si>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</si>
  <si>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</si>
  <si>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</si>
  <si>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</si>
  <si>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</si>
  <si>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</si>
  <si>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</si>
  <si>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</si>
  <si>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</si>
  <si>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</si>
  <si>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</si>
  <si>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</si>
  <si>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</si>
  <si>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</si>
  <si>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</si>
  <si>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</si>
  <si>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</si>
  <si>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</si>
  <si>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</si>
  <si>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</si>
  <si>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</si>
  <si>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</si>
  <si>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</si>
  <si>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</si>
  <si>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</si>
  <si>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</si>
  <si>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</si>
  <si>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</si>
  <si>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</si>
  <si>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</si>
  <si>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</si>
  <si>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</si>
  <si>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</si>
  <si>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</si>
  <si>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</si>
  <si>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</si>
  <si>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</si>
  <si>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</si>
  <si>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</si>
  <si>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</si>
  <si>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</si>
  <si>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</si>
  <si>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</si>
  <si>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</si>
  <si>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</si>
  <si>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</si>
  <si>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</si>
  <si>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</si>
  <si>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</si>
  <si>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</si>
  <si>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</si>
  <si>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</si>
  <si>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</si>
  <si>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</si>
  <si>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</si>
  <si>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</si>
  <si>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</si>
  <si>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</si>
  <si>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</si>
  <si>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</si>
  <si>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</si>
  <si>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</si>
  <si>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</si>
  <si>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</si>
  <si>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</si>
  <si>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</si>
  <si>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</si>
  <si>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</si>
  <si>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</si>
  <si>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</si>
  <si>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</si>
  <si>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</si>
  <si>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</si>
  <si>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</si>
  <si>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</si>
  <si>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</si>
  <si>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</si>
  <si>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</si>
  <si>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</si>
  <si>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</si>
  <si>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</si>
  <si>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</si>
  <si>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</si>
  <si>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</si>
  <si>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</si>
  <si>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</si>
  <si>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</si>
  <si>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</si>
  <si>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</si>
  <si>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</si>
  <si>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</si>
  <si>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</si>
  <si>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</si>
  <si>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</si>
  <si>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</si>
  <si>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</si>
  <si>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</si>
  <si>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</si>
  <si>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</si>
  <si>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</si>
  <si>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</si>
  <si>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</si>
  <si>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</si>
  <si>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</si>
  <si>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</si>
  <si>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</si>
  <si>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</si>
  <si>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</si>
  <si>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</si>
  <si>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</si>
  <si>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</si>
  <si>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</si>
  <si>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</si>
  <si>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</si>
  <si>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</si>
  <si>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</si>
  <si>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</si>
  <si>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</si>
  <si>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</si>
  <si>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</si>
  <si>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</si>
  <si>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</si>
  <si>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</si>
  <si>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</si>
  <si>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</si>
  <si>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</si>
  <si>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</si>
  <si>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</si>
  <si>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</si>
  <si>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</si>
  <si>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</si>
  <si>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</si>
  <si>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</si>
  <si>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</si>
  <si>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</si>
  <si>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</si>
  <si>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</si>
  <si>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</si>
  <si>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</si>
  <si>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</si>
  <si>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</si>
  <si>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</si>
  <si>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</si>
  <si>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</si>
  <si>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</si>
  <si>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</si>
  <si>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</si>
  <si>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</si>
  <si>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</si>
  <si>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</si>
  <si>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</si>
  <si>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</si>
  <si>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</si>
  <si>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</si>
  <si>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</si>
  <si>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</si>
  <si>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</si>
  <si>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</si>
  <si>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</si>
  <si>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</si>
  <si>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</si>
  <si>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</si>
  <si>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</si>
  <si>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</si>
  <si>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</si>
  <si>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</si>
  <si>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</si>
  <si>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</si>
  <si>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</si>
  <si>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</si>
  <si>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</si>
  <si>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</si>
  <si>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</si>
  <si>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</si>
  <si>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</si>
  <si>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</si>
  <si>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</si>
  <si>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</si>
  <si>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</si>
  <si>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</si>
  <si>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</si>
  <si>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</si>
  <si>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</si>
  <si>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</si>
  <si>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</si>
  <si>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</si>
  <si>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</si>
  <si>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</si>
  <si>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</si>
  <si>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</si>
  <si>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</si>
  <si>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</si>
  <si>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</si>
  <si>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</si>
  <si>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</si>
  <si>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</si>
  <si>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</si>
  <si>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</si>
  <si>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</si>
  <si>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</si>
  <si>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</si>
  <si>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</si>
  <si>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</si>
  <si>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</si>
  <si>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</si>
  <si>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</si>
  <si>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</si>
  <si>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</si>
  <si>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</si>
  <si>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</si>
  <si>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</si>
  <si>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</si>
  <si>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</si>
  <si>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</si>
  <si>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</si>
  <si>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</si>
  <si>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</si>
  <si>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</si>
  <si>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</si>
  <si>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</si>
  <si>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</si>
  <si>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</si>
  <si>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</si>
  <si>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</si>
  <si>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</si>
  <si>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</si>
  <si>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</si>
  <si>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</si>
  <si>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</si>
  <si>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</si>
  <si>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</si>
  <si>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</si>
  <si>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</si>
  <si>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</si>
  <si>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</si>
  <si>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</si>
  <si>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</si>
  <si>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</si>
  <si>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</si>
  <si>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</si>
  <si>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</si>
  <si>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</si>
  <si>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</si>
  <si>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</si>
  <si>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</si>
  <si>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</si>
  <si>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</si>
  <si>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</si>
  <si>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</si>
  <si>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</si>
  <si>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</si>
  <si>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</si>
  <si>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</si>
  <si>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</si>
  <si>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</si>
  <si>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</si>
  <si>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</si>
  <si>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</si>
  <si>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</si>
  <si>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</si>
  <si>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</si>
  <si>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</si>
  <si>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</si>
  <si>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</si>
  <si>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</si>
  <si>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</si>
  <si>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</si>
  <si>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</si>
  <si>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</si>
  <si>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</si>
  <si>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</si>
  <si>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</si>
  <si>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</si>
  <si>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</si>
  <si>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</si>
  <si>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</si>
  <si>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</si>
  <si>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</si>
  <si>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</si>
  <si>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</si>
  <si>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</si>
  <si>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</si>
  <si>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</si>
  <si>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</si>
  <si>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</si>
  <si>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</si>
  <si>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</si>
  <si>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</si>
  <si>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</si>
  <si>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</si>
  <si>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</si>
  <si>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</si>
  <si>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</si>
  <si>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</si>
  <si>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</si>
  <si>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</si>
  <si>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</si>
  <si>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</si>
  <si>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</si>
  <si>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</si>
  <si>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</si>
  <si>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</si>
  <si>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</si>
  <si>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</si>
  <si>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</si>
  <si>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</si>
  <si>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</si>
  <si>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</si>
  <si>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</si>
  <si>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</si>
  <si>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</si>
  <si>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</si>
  <si>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</si>
  <si>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</si>
  <si>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</si>
  <si>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</si>
  <si>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</si>
  <si>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</si>
  <si>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</si>
  <si>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</si>
  <si>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</si>
  <si>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</si>
  <si>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</si>
  <si>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</si>
  <si>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</si>
  <si>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</si>
  <si>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</si>
  <si>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</si>
  <si>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</si>
  <si>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</si>
  <si>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</si>
  <si>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</si>
  <si>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</si>
  <si>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</si>
  <si>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</si>
  <si>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</si>
  <si>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</si>
  <si>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</si>
  <si>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</si>
  <si>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</si>
  <si>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</si>
  <si>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</si>
  <si>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</si>
  <si>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</si>
  <si>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</si>
  <si>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</si>
  <si>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</si>
  <si>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</si>
  <si>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</si>
  <si>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</si>
  <si>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</si>
  <si>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</si>
  <si>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</si>
  <si>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</si>
  <si>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</si>
  <si>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</si>
  <si>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</si>
  <si>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</si>
  <si>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</si>
  <si>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</si>
  <si>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</si>
  <si>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</si>
  <si>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</si>
  <si>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</si>
  <si>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</si>
  <si>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</si>
  <si>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</si>
  <si>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</si>
  <si>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</si>
  <si>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</si>
  <si>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</si>
  <si>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</si>
  <si>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</si>
  <si>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</si>
  <si>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</si>
  <si>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</si>
  <si>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</si>
  <si>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</si>
  <si>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</si>
  <si>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</si>
  <si>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</si>
  <si>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</si>
  <si>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</si>
  <si>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</si>
  <si>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</si>
  <si>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</si>
  <si>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</si>
  <si>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</si>
  <si>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</si>
  <si>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</si>
  <si>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</si>
  <si>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</si>
  <si>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</si>
  <si>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</si>
  <si>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</si>
  <si>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</si>
  <si>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</si>
  <si>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</si>
  <si>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</si>
  <si>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</si>
  <si>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</si>
  <si>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</si>
  <si>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</si>
  <si>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</si>
  <si>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</si>
  <si>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</si>
  <si>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</si>
  <si>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</si>
  <si>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</si>
  <si>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</si>
  <si>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</si>
  <si>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</si>
  <si>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</si>
  <si>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</si>
  <si>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</si>
  <si>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</si>
  <si>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</si>
  <si>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</si>
  <si>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</si>
  <si>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</si>
  <si>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</si>
  <si>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</si>
  <si>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</si>
  <si>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</si>
  <si>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</si>
  <si>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</si>
  <si>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</si>
  <si>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</si>
  <si>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</si>
  <si>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</si>
  <si>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</si>
  <si>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</si>
  <si>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</si>
  <si>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</si>
  <si>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</si>
  <si>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</si>
  <si>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</si>
  <si>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</si>
  <si>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</si>
  <si>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</si>
  <si>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</si>
  <si>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</si>
  <si>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</si>
  <si>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</si>
  <si>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</si>
  <si>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</si>
  <si>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</si>
  <si>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</si>
  <si>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</si>
  <si>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</si>
  <si>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</si>
  <si>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</si>
  <si>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</si>
  <si>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</si>
  <si>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</si>
  <si>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</si>
  <si>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</si>
  <si>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</si>
  <si>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</si>
  <si>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</si>
  <si>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</si>
  <si>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</si>
  <si>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</si>
  <si>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</si>
  <si>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</si>
  <si>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</si>
  <si>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</si>
  <si>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</si>
  <si>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</si>
  <si>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</si>
  <si>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</si>
  <si>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</si>
  <si>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</si>
  <si>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</si>
  <si>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</si>
  <si>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</si>
  <si>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</si>
  <si>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</si>
  <si>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</si>
  <si>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</si>
  <si>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</si>
  <si>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</si>
  <si>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</si>
  <si>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</si>
  <si>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</si>
  <si>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</si>
  <si>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</si>
  <si>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</si>
  <si>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</si>
  <si>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</si>
  <si>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</si>
  <si>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</si>
  <si>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</si>
  <si>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</si>
  <si>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</si>
  <si>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</si>
  <si>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</si>
  <si>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</si>
  <si>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</si>
  <si>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</si>
  <si>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</si>
  <si>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</si>
  <si>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</si>
  <si>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</si>
  <si>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</si>
  <si>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</si>
  <si>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</si>
  <si>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</si>
  <si>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</si>
  <si>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</si>
  <si>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</si>
  <si>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</si>
  <si>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</si>
  <si>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</si>
  <si>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</si>
  <si>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</si>
  <si>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</si>
  <si>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</si>
  <si>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</si>
  <si>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</si>
  <si>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</si>
  <si>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</si>
  <si>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</si>
  <si>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</si>
  <si>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</si>
  <si>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</si>
  <si>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</si>
  <si>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</si>
  <si>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</si>
  <si>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</si>
  <si>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</si>
  <si>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</si>
  <si>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</si>
  <si>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</si>
  <si>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</si>
  <si>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</si>
  <si>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</si>
  <si>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</si>
  <si>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</si>
  <si>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</si>
  <si>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</si>
  <si>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</si>
  <si>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</si>
  <si>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</si>
  <si>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</si>
  <si>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</si>
  <si>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</si>
  <si>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</si>
  <si>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</si>
  <si>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</si>
  <si>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</si>
  <si>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</si>
  <si>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</si>
  <si>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</si>
  <si>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</si>
  <si>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</si>
  <si>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</si>
  <si>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</si>
  <si>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</si>
  <si>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</si>
  <si>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</si>
  <si>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</si>
  <si>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</si>
  <si>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</si>
  <si>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</si>
  <si>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</si>
  <si>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</si>
  <si>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</si>
  <si>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</si>
  <si>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</si>
  <si>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</si>
  <si>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</si>
  <si>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</si>
  <si>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</si>
  <si>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</si>
  <si>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</si>
  <si>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</si>
  <si>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</si>
  <si>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</si>
  <si>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</si>
  <si>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</si>
  <si>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</si>
  <si>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</si>
  <si>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</si>
  <si>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</si>
  <si>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</si>
  <si>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</si>
  <si>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</si>
  <si>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</si>
  <si>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</si>
  <si>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</si>
  <si>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</si>
  <si>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</si>
  <si>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</si>
  <si>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</si>
  <si>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</si>
  <si>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</si>
  <si>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</si>
  <si>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</si>
  <si>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</si>
  <si>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</si>
  <si>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</si>
  <si>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</si>
  <si>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</si>
  <si>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</si>
  <si>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</si>
  <si>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</si>
  <si>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</si>
  <si>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</si>
  <si>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</si>
  <si>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</si>
  <si>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</si>
  <si>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</si>
  <si>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</si>
  <si>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</si>
  <si>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</si>
  <si>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</si>
  <si>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</si>
  <si>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</si>
  <si>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</si>
  <si>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</si>
  <si>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</si>
  <si>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</si>
  <si>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</si>
  <si>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</si>
  <si>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</si>
  <si>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</si>
  <si>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</si>
  <si>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</si>
  <si>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</si>
  <si>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</si>
  <si>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</si>
  <si>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</si>
  <si>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</si>
  <si>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</si>
  <si>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</si>
  <si>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</si>
  <si>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</si>
  <si>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</si>
  <si>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</si>
  <si>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</si>
  <si>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</si>
  <si>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</si>
  <si>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</si>
  <si>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</si>
  <si>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</si>
  <si>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</si>
  <si>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</si>
  <si>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</si>
  <si>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</si>
  <si>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</si>
  <si>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</si>
  <si>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</si>
  <si>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</si>
  <si>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</si>
  <si>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</si>
  <si>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</si>
  <si>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</si>
  <si>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</si>
  <si>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</si>
  <si>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</si>
  <si>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</si>
  <si>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</si>
  <si>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</si>
  <si>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</si>
  <si>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</si>
  <si>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</si>
  <si>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</si>
  <si>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</si>
  <si>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</si>
  <si>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</si>
  <si>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</si>
  <si>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</si>
  <si>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</si>
  <si>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</si>
  <si>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</si>
  <si>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</si>
  <si>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</si>
  <si>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</si>
  <si>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</si>
  <si>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</si>
  <si>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</si>
  <si>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</si>
  <si>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</si>
  <si>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</si>
  <si>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</si>
  <si>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</si>
  <si>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</si>
  <si>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</si>
  <si>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</si>
  <si>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</si>
  <si>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</si>
  <si>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</si>
  <si>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</si>
  <si>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</si>
  <si>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</si>
  <si>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</si>
  <si>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</si>
  <si>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</si>
  <si>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</si>
  <si>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</si>
  <si>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</si>
  <si>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</si>
  <si>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</si>
  <si>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</si>
  <si>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</si>
  <si>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</si>
  <si>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</si>
  <si>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</si>
  <si>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</si>
  <si>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</si>
  <si>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</si>
  <si>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</si>
  <si>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</si>
  <si>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</si>
  <si>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</si>
  <si>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</si>
  <si>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</si>
  <si>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</si>
  <si>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</si>
  <si>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</si>
  <si>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</si>
  <si>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</si>
  <si>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</si>
  <si>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</si>
  <si>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</si>
  <si>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</si>
  <si>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</si>
  <si>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</si>
  <si>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</si>
  <si>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</si>
  <si>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</si>
  <si>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</si>
  <si>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</si>
  <si>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</si>
  <si>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</si>
  <si>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</si>
  <si>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</si>
  <si>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</si>
  <si>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</si>
  <si>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</si>
  <si>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</si>
  <si>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</si>
  <si>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</si>
  <si>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</si>
  <si>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</si>
  <si>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</si>
  <si>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</si>
  <si>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</si>
  <si>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</si>
  <si>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</si>
  <si>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</si>
  <si>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</si>
  <si>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</si>
  <si>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</si>
  <si>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</si>
  <si>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</si>
  <si>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</si>
  <si>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</si>
  <si>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</si>
  <si>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</si>
  <si>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</si>
  <si>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</si>
  <si>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</si>
  <si>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</si>
  <si>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</si>
  <si>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</si>
  <si>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</si>
  <si>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</si>
  <si>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</si>
  <si>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</si>
  <si>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</si>
  <si>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</si>
  <si>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</si>
  <si>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</si>
  <si>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</si>
  <si>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</si>
  <si>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</si>
  <si>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</si>
  <si>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</si>
  <si>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</si>
  <si>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</si>
  <si>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</si>
  <si>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</si>
  <si>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</si>
  <si>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</si>
  <si>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</si>
  <si>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</si>
  <si>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</si>
  <si>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</si>
  <si>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</si>
  <si>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</si>
  <si>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</si>
  <si>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</si>
  <si>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</si>
  <si>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</si>
  <si>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</si>
  <si>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</si>
  <si>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</si>
  <si>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</si>
  <si>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</si>
  <si>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</si>
  <si>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</si>
  <si>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</si>
  <si>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</si>
  <si>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</si>
  <si>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</si>
  <si>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</si>
  <si>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</si>
  <si>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</si>
  <si>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</si>
  <si>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</si>
  <si>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</si>
  <si>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</si>
  <si>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</si>
  <si>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</si>
  <si>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</si>
  <si>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</si>
  <si>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</si>
  <si>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</si>
  <si>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</si>
  <si>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</si>
  <si>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</si>
  <si>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</si>
  <si>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</si>
  <si>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</si>
  <si>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</si>
  <si>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</si>
  <si>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</si>
  <si>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</si>
  <si>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</si>
  <si>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</si>
  <si>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</si>
  <si>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</si>
  <si>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</si>
  <si>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</si>
  <si>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</si>
  <si>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</si>
  <si>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</si>
  <si>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</si>
  <si>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</si>
  <si>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</si>
  <si>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</si>
  <si>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</si>
  <si>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</si>
  <si>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</si>
  <si>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</si>
  <si>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</si>
  <si>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</si>
  <si>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</si>
  <si>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</si>
  <si>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</si>
  <si>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</si>
  <si>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</si>
  <si>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</si>
  <si>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</si>
  <si>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</si>
  <si>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</si>
  <si>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</si>
  <si>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</si>
  <si>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</si>
  <si>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</si>
  <si>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</si>
  <si>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</si>
  <si>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</si>
  <si>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</si>
  <si>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</si>
  <si>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</si>
  <si>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</si>
  <si>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</si>
  <si>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</si>
  <si>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</si>
  <si>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</si>
  <si>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</si>
  <si>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</si>
  <si>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</si>
  <si>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</si>
  <si>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</si>
  <si>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</si>
  <si>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</si>
  <si>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</si>
  <si>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</si>
  <si>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</si>
  <si>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</si>
  <si>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</si>
  <si>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</si>
  <si>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</si>
  <si>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</si>
  <si>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</si>
  <si>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</si>
  <si>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</si>
  <si>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</si>
  <si>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</si>
  <si>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</si>
  <si>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</si>
  <si>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</si>
  <si>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</si>
  <si>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</si>
  <si>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</si>
  <si>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</si>
  <si>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</si>
  <si>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</si>
  <si>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</si>
  <si>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</si>
  <si>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</si>
  <si>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</si>
  <si>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</si>
  <si>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</si>
  <si>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</si>
  <si>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</si>
  <si>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</si>
  <si>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</si>
  <si>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</si>
  <si>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</si>
  <si>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</si>
  <si>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</si>
  <si>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</si>
  <si>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</si>
  <si>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</si>
  <si>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</si>
  <si>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</si>
  <si>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</si>
  <si>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</si>
  <si>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</si>
  <si>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</si>
  <si>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</si>
  <si>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</si>
  <si>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</si>
  <si>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</si>
  <si>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</si>
  <si>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</si>
  <si>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</si>
  <si>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</si>
  <si>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</si>
  <si>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</si>
  <si>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</si>
  <si>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</si>
  <si>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</si>
  <si>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</si>
  <si>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</si>
  <si>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</si>
  <si>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</si>
  <si>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</si>
  <si>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</si>
  <si>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</si>
  <si>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</si>
  <si>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</si>
  <si>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</si>
  <si>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</si>
  <si>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</si>
  <si>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</si>
  <si>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</si>
  <si>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</si>
  <si>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</si>
  <si>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</si>
  <si>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</si>
  <si>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</si>
  <si>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</si>
  <si>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</si>
  <si>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</si>
  <si>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</si>
  <si>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</si>
  <si>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</si>
  <si>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</si>
  <si>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</si>
  <si>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</si>
  <si>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</si>
  <si>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</si>
  <si>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</si>
  <si>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</si>
  <si>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</si>
  <si>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</si>
  <si>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</si>
  <si>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</si>
  <si>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</si>
  <si>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</si>
  <si>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</si>
  <si>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</si>
  <si>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</si>
  <si>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</si>
  <si>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</si>
  <si>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</si>
  <si>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</si>
  <si>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</si>
  <si>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</si>
  <si>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</si>
  <si>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</si>
  <si>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</si>
  <si>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</si>
  <si>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</si>
  <si>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</si>
  <si>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</si>
  <si>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</si>
  <si>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</si>
  <si>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</si>
  <si>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</si>
  <si>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</si>
  <si>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</si>
  <si>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</si>
  <si>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</si>
  <si>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</si>
  <si>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</si>
  <si>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</si>
  <si>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</si>
  <si>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</si>
  <si>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</si>
  <si>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</si>
  <si>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</si>
  <si>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</si>
  <si>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</si>
  <si>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</si>
  <si>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</si>
  <si>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</si>
  <si>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</si>
  <si>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</si>
  <si>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</si>
  <si>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</si>
  <si>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</si>
  <si>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</si>
  <si>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</si>
  <si>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</si>
  <si>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</si>
  <si>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</si>
  <si>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</si>
  <si>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</si>
  <si>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</si>
  <si>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</si>
  <si>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</si>
  <si>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</si>
  <si>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</si>
  <si>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</si>
  <si>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</si>
  <si>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</si>
  <si>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</si>
  <si>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</si>
  <si>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</si>
  <si>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</si>
  <si>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</si>
  <si>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</si>
  <si>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</si>
  <si>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</si>
  <si>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</si>
  <si>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</si>
  <si>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</si>
  <si>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</si>
  <si>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</si>
  <si>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</si>
  <si>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</si>
  <si>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</si>
  <si>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</si>
  <si>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</si>
  <si>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</si>
  <si>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</si>
  <si>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</si>
  <si>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</si>
  <si>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</si>
  <si>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</si>
  <si>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</si>
  <si>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</si>
  <si>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</si>
  <si>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</si>
  <si>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</si>
  <si>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</si>
  <si>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</si>
  <si>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</si>
  <si>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</si>
  <si>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</si>
  <si>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</si>
  <si>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</si>
  <si>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</si>
  <si>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</si>
  <si>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</si>
  <si>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</si>
  <si>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</si>
  <si>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</si>
  <si>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</si>
  <si>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</si>
  <si>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</si>
  <si>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</si>
  <si>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</si>
  <si>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</si>
  <si>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</si>
  <si>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</si>
  <si>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</si>
  <si>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</si>
  <si>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</si>
  <si>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</si>
  <si>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</si>
  <si>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</si>
  <si>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</si>
  <si>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</si>
  <si>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</si>
  <si>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</si>
  <si>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</si>
  <si>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</si>
  <si>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</si>
  <si>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</si>
  <si>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</si>
  <si>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</si>
  <si>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</si>
  <si>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</si>
  <si>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</si>
  <si>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</si>
  <si>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</si>
  <si>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</si>
  <si>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</si>
  <si>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</si>
  <si>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</si>
  <si>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</si>
  <si>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</si>
  <si>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</si>
  <si>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</si>
  <si>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</si>
  <si>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</si>
  <si>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</si>
  <si>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</si>
  <si>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</si>
  <si>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</si>
  <si>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</si>
  <si>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</si>
  <si>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</si>
  <si>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</si>
  <si>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</si>
  <si>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</si>
  <si>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</si>
  <si>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</si>
  <si>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</si>
  <si>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</si>
  <si>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</si>
  <si>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</si>
  <si>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</si>
  <si>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</si>
  <si>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</si>
  <si>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</si>
  <si>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</si>
  <si>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</si>
  <si>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</si>
  <si>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</si>
  <si>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</si>
  <si>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</si>
  <si>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</si>
  <si>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</si>
  <si>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</si>
  <si>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</si>
  <si>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</si>
  <si>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</si>
  <si>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</si>
  <si>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</si>
  <si>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</si>
  <si>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</si>
  <si>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</si>
  <si>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</si>
  <si>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</si>
  <si>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</si>
  <si>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</si>
  <si>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</si>
  <si>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</si>
  <si>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</si>
  <si>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</si>
  <si>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</si>
  <si>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</si>
  <si>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</si>
  <si>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</si>
  <si>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</si>
  <si>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</si>
  <si>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</si>
  <si>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</si>
  <si>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</si>
  <si>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</si>
  <si>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</si>
  <si>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</si>
  <si>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</si>
  <si>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</si>
  <si>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</si>
  <si>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</si>
  <si>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</si>
  <si>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</si>
  <si>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</si>
  <si>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</si>
  <si>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</si>
  <si>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</si>
  <si>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</si>
  <si>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</si>
  <si>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</si>
  <si>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</si>
  <si>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</si>
  <si>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</si>
  <si>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</si>
  <si>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</si>
  <si>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</si>
  <si>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</si>
  <si>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</si>
  <si>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</si>
  <si>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</si>
  <si>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</si>
  <si>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</si>
  <si>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</si>
  <si>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</si>
  <si>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</si>
  <si>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</si>
  <si>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</si>
  <si>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</si>
  <si>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</si>
  <si>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</si>
  <si>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</si>
  <si>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</si>
  <si>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</si>
  <si>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</si>
  <si>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</si>
  <si>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</si>
  <si>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</si>
  <si>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</si>
  <si>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</si>
  <si>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</si>
  <si>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</si>
  <si>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</si>
  <si>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</si>
  <si>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</si>
  <si>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</si>
  <si>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</si>
  <si>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</si>
  <si>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</si>
  <si>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</si>
  <si>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</si>
  <si>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</si>
  <si>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</si>
  <si>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</si>
  <si>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</si>
  <si>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</si>
  <si>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</si>
  <si>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</si>
  <si>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</si>
  <si>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</si>
  <si>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</si>
  <si>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</si>
  <si>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</si>
  <si>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</si>
  <si>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</si>
  <si>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</si>
  <si>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</si>
  <si>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</si>
  <si>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</si>
  <si>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</si>
  <si>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</si>
  <si>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</si>
  <si>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</si>
  <si>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</si>
  <si>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</si>
  <si>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</si>
  <si>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</si>
  <si>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</si>
  <si>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</si>
  <si>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</si>
  <si>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</si>
  <si>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</si>
  <si>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</si>
  <si>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</si>
  <si>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</si>
  <si>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</si>
  <si>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</si>
  <si>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</si>
  <si>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</si>
  <si>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</si>
  <si>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</si>
  <si>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</si>
  <si>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</si>
  <si>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</si>
  <si>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</si>
  <si>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</si>
  <si>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</si>
  <si>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</si>
  <si>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</si>
  <si>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</si>
  <si>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</si>
  <si>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</si>
  <si>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</si>
  <si>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</si>
  <si>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</si>
  <si>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</si>
  <si>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</si>
  <si>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</si>
  <si>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</si>
  <si>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</si>
  <si>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</si>
  <si>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</si>
  <si>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</si>
  <si>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</si>
  <si>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</si>
  <si>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</si>
  <si>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</si>
  <si>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</si>
  <si>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</si>
  <si>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</si>
  <si>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</si>
  <si>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</si>
  <si>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</si>
  <si>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</si>
  <si>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</si>
  <si>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</si>
  <si>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</si>
  <si>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</si>
  <si>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</si>
  <si>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</si>
  <si>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</si>
  <si>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</si>
  <si>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</si>
  <si>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</si>
  <si>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</si>
  <si>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</si>
  <si>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</si>
  <si>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</si>
  <si>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</si>
  <si>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</si>
  <si>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</si>
  <si>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</si>
  <si>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</si>
  <si>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</si>
  <si>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</si>
  <si>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</si>
  <si>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</si>
  <si>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</si>
  <si>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</si>
  <si>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</si>
  <si>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</si>
  <si>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</si>
  <si>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</si>
  <si>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</si>
  <si>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</si>
  <si>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</si>
  <si>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</si>
  <si>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</si>
  <si>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</si>
  <si>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</si>
  <si>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</si>
  <si>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</si>
  <si>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</si>
  <si>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</si>
  <si>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</si>
  <si>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</si>
  <si>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</si>
  <si>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</si>
  <si>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</si>
  <si>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</si>
  <si>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</si>
  <si>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</si>
  <si>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</si>
  <si>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</si>
  <si>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</si>
  <si>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</si>
  <si>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</si>
  <si>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</si>
  <si>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</si>
  <si>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</si>
  <si>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</si>
  <si>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</si>
  <si>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</si>
  <si>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</si>
  <si>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</si>
  <si>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</si>
  <si>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</si>
  <si>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</si>
  <si>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</si>
  <si>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</si>
  <si>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</si>
  <si>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</si>
  <si>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</si>
  <si>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</si>
  <si>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</si>
  <si>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</si>
  <si>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</si>
  <si>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</si>
  <si>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</si>
  <si>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</si>
  <si>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</si>
  <si>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</si>
  <si>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</si>
  <si>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</si>
  <si>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</si>
  <si>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</si>
  <si>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</si>
  <si>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</si>
  <si>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</si>
  <si>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</si>
  <si>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</si>
  <si>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</si>
  <si>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</si>
  <si>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</si>
  <si>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</si>
  <si>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</si>
  <si>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</si>
  <si>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</si>
  <si>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</si>
  <si>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</si>
  <si>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</si>
  <si>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</si>
  <si>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</si>
  <si>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</si>
  <si>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</si>
  <si>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</si>
  <si>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</si>
  <si>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</si>
  <si>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</si>
  <si>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</si>
  <si>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</si>
  <si>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</si>
  <si>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</si>
  <si>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</si>
  <si>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</si>
  <si>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</si>
  <si>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</si>
  <si>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</si>
  <si>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</si>
  <si>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</si>
  <si>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</si>
  <si>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</si>
  <si>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</si>
  <si>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</si>
  <si>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</si>
  <si>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</si>
  <si>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</si>
  <si>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</si>
  <si>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</si>
  <si>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</si>
  <si>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</si>
  <si>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</si>
  <si>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</si>
  <si>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</si>
  <si>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</si>
  <si>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</si>
  <si>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</si>
  <si>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</si>
  <si>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</si>
  <si>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</si>
  <si>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</si>
  <si>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</si>
  <si>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</si>
  <si>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</si>
  <si>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</si>
  <si>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</si>
  <si>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</si>
  <si>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</si>
  <si>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</si>
  <si>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</si>
  <si>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</si>
  <si>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</si>
  <si>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</si>
  <si>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</si>
  <si>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</si>
  <si>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</si>
  <si>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</si>
  <si>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</si>
  <si>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</si>
  <si>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</si>
  <si>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</si>
  <si>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</si>
  <si>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</si>
  <si>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</si>
  <si>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</si>
  <si>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</si>
  <si>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</si>
  <si>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</si>
  <si>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</si>
  <si>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</si>
  <si>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</si>
  <si>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</si>
  <si>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</si>
  <si>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</si>
  <si>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</si>
  <si>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</si>
  <si>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</si>
  <si>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</si>
  <si>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</si>
  <si>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</si>
  <si>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</si>
  <si>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</si>
  <si>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</si>
  <si>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</si>
  <si>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</si>
  <si>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</si>
  <si>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</si>
  <si>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</si>
  <si>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</si>
  <si>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</si>
  <si>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</si>
  <si>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</si>
  <si>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</si>
  <si>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</si>
  <si>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</si>
  <si>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</si>
  <si>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</si>
  <si>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</si>
  <si>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</si>
  <si>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</si>
  <si>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</si>
  <si>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</si>
  <si>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</si>
  <si>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</si>
  <si>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</si>
  <si>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</si>
  <si>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</si>
  <si>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</si>
  <si>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</si>
  <si>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</si>
  <si>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</si>
  <si>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</si>
  <si>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</si>
  <si>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</si>
  <si>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</si>
  <si>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</si>
  <si>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</si>
  <si>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</si>
  <si>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</si>
  <si>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</si>
  <si>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</si>
  <si>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</si>
  <si>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</si>
  <si>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</si>
  <si>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</si>
  <si>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</si>
  <si>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</si>
  <si>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</si>
  <si>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</si>
  <si>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</si>
  <si>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</si>
  <si>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</si>
  <si>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</si>
  <si>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</si>
  <si>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</si>
  <si>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</si>
  <si>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</si>
  <si>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</si>
  <si>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</si>
  <si>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</si>
  <si>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</si>
  <si>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</si>
  <si>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</si>
  <si>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</si>
  <si>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</si>
  <si>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</si>
  <si>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</si>
  <si>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</si>
  <si>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</si>
  <si>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</si>
  <si>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</si>
  <si>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</si>
  <si>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</si>
  <si>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</si>
  <si>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</si>
  <si>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</si>
  <si>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</si>
  <si>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</si>
  <si>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</si>
  <si>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</si>
  <si>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</si>
  <si>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</si>
  <si>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</si>
  <si>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</si>
  <si>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</si>
  <si>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</si>
  <si>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</si>
  <si>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</si>
  <si>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</si>
  <si>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</si>
  <si>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</si>
  <si>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</si>
  <si>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</si>
  <si>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</si>
  <si>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</si>
  <si>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</si>
  <si>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</si>
  <si>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</si>
  <si>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</si>
  <si>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</si>
  <si>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</si>
  <si>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</si>
  <si>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</si>
  <si>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</si>
  <si>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</si>
  <si>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</si>
  <si>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</si>
  <si>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</si>
  <si>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</si>
  <si>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</si>
  <si>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</si>
  <si>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</si>
  <si>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</si>
  <si>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</si>
  <si>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</si>
  <si>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</si>
  <si>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</si>
  <si>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</si>
  <si>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</si>
  <si>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</si>
  <si>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</si>
  <si>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</si>
  <si>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</si>
  <si>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</si>
  <si>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</si>
  <si>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</si>
  <si>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</si>
  <si>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</si>
  <si>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</si>
  <si>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</si>
  <si>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</si>
  <si>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</si>
  <si>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</si>
  <si>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</si>
  <si>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</si>
  <si>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</si>
  <si>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</si>
  <si>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</si>
  <si>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</si>
  <si>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</si>
  <si>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</si>
  <si>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</si>
  <si>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</si>
  <si>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</si>
  <si>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</si>
  <si>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</si>
  <si>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</si>
  <si>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</si>
  <si>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</si>
  <si>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</si>
  <si>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</si>
  <si>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</si>
  <si>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</si>
  <si>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</si>
  <si>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</si>
  <si>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</si>
  <si>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</si>
  <si>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</si>
  <si>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</si>
  <si>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</si>
  <si>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</si>
  <si>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</si>
  <si>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</si>
  <si>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</si>
  <si>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</si>
  <si>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</si>
  <si>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</si>
  <si>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</si>
  <si>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</si>
  <si>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</si>
  <si>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</si>
  <si>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</si>
  <si>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</si>
  <si>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</si>
  <si>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</si>
  <si>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</si>
  <si>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</si>
  <si>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</si>
  <si>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</si>
  <si>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</si>
  <si>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</si>
  <si>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</si>
  <si>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</si>
  <si>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</si>
  <si>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</si>
  <si>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</si>
  <si>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</si>
  <si>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</si>
  <si>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</si>
  <si>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</si>
  <si>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</si>
  <si>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</si>
  <si>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</si>
  <si>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</si>
  <si>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</si>
  <si>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</si>
  <si>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</si>
  <si>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</si>
  <si>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</si>
  <si>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</si>
  <si>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</si>
  <si>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</si>
  <si>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</si>
  <si>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</si>
  <si>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</si>
  <si>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</si>
  <si>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</si>
  <si>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</si>
  <si>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</si>
  <si>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</si>
  <si>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</si>
  <si>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</si>
  <si>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</si>
  <si>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</si>
  <si>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</si>
  <si>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</si>
  <si>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</si>
  <si>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</si>
  <si>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</si>
  <si>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</si>
  <si>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</si>
  <si>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</si>
  <si>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</si>
  <si>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</si>
  <si>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</si>
  <si>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</si>
  <si>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</si>
  <si>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</si>
  <si>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</si>
  <si>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</si>
  <si>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</si>
  <si>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</si>
  <si>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</si>
  <si>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</si>
  <si>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</si>
  <si>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</si>
  <si>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</si>
  <si>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</si>
  <si>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</si>
  <si>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</si>
  <si>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</si>
  <si>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</si>
  <si>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</si>
  <si>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</si>
  <si>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</si>
  <si>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</si>
  <si>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</si>
  <si>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</si>
  <si>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</si>
  <si>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</si>
  <si>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</si>
  <si>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</si>
  <si>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</si>
  <si>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</si>
  <si>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</si>
  <si>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</si>
  <si>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</si>
  <si>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</si>
  <si>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</si>
  <si>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</si>
  <si>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</si>
  <si>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</si>
  <si>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</si>
  <si>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</si>
  <si>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</si>
  <si>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</si>
  <si>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</si>
  <si>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</si>
  <si>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</si>
  <si>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</si>
  <si>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</si>
  <si>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</si>
  <si>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</si>
  <si>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</si>
  <si>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</si>
  <si>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</si>
  <si>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</si>
  <si>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</si>
  <si>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</si>
  <si>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</si>
  <si>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</si>
  <si>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</si>
  <si>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</si>
  <si>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</si>
  <si>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</si>
  <si>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</si>
  <si>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</si>
  <si>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</si>
  <si>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</si>
  <si>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</si>
  <si>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</si>
  <si>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</si>
  <si>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</si>
  <si>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</si>
  <si>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</si>
  <si>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</si>
  <si>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</si>
  <si>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</si>
  <si>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</si>
  <si>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</si>
  <si>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</si>
  <si>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</si>
  <si>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</si>
  <si>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</si>
  <si>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</si>
  <si>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</si>
  <si>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</si>
  <si>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</si>
  <si>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</si>
  <si>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</si>
  <si>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</si>
  <si>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</si>
  <si>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</si>
  <si>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</si>
  <si>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</si>
  <si>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</si>
  <si>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</si>
  <si>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</si>
  <si>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</si>
  <si>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</si>
  <si>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</si>
  <si>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</si>
  <si>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</si>
  <si>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</si>
  <si>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</si>
  <si>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</si>
  <si>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</si>
  <si>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</si>
  <si>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</si>
  <si>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</si>
  <si>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</si>
  <si>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</si>
  <si>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</si>
  <si>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</si>
  <si>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</si>
  <si>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</si>
  <si>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</si>
  <si>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</si>
  <si>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</si>
  <si>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</si>
  <si>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</si>
  <si>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</si>
  <si>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</si>
  <si>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</si>
  <si>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</si>
  <si>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</si>
  <si>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</si>
  <si>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</si>
  <si>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</si>
  <si>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</si>
  <si>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</si>
  <si>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</si>
  <si>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</si>
  <si>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</si>
  <si>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</si>
  <si>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</si>
  <si>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</si>
  <si>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</si>
  <si>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</si>
  <si>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</si>
  <si>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</si>
  <si>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</si>
  <si>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</si>
  <si>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</si>
  <si>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</si>
  <si>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</si>
  <si>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</si>
  <si>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</si>
  <si>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</si>
  <si>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</si>
  <si>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</si>
  <si>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</si>
  <si>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</si>
  <si>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</si>
  <si>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</si>
  <si>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</si>
  <si>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</si>
  <si>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</si>
  <si>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</si>
  <si>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</si>
  <si>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</si>
  <si>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</si>
  <si>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</si>
  <si>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</si>
  <si>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</si>
  <si>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</si>
  <si>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</si>
  <si>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</si>
  <si>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</si>
  <si>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</si>
  <si>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</si>
  <si>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</si>
  <si>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</si>
  <si>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</si>
  <si>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</si>
  <si>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</si>
  <si>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</si>
  <si>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</si>
  <si>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</si>
  <si>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</si>
  <si>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</si>
  <si>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</si>
  <si>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</si>
  <si>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</si>
  <si>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</si>
  <si>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</si>
  <si>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</si>
  <si>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</si>
  <si>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</si>
  <si>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</si>
  <si>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</si>
  <si>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</si>
  <si>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</si>
  <si>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</si>
  <si>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</si>
  <si>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</si>
  <si>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</si>
  <si>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</si>
  <si>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</si>
  <si>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</si>
  <si>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</si>
  <si>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</si>
  <si>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</si>
  <si>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</si>
  <si>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</si>
  <si>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</si>
  <si>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</si>
  <si>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</si>
  <si>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</si>
  <si>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</si>
  <si>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</si>
  <si>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</si>
  <si>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</si>
  <si>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</si>
  <si>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</si>
  <si>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</si>
  <si>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</si>
  <si>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</si>
  <si>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</si>
  <si>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</si>
  <si>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</si>
  <si>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</si>
  <si>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</si>
  <si>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</si>
  <si>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</si>
  <si>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</si>
  <si>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</si>
  <si>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</si>
  <si>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</si>
  <si>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</si>
  <si>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</si>
  <si>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</si>
  <si>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</si>
  <si>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</si>
  <si>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</si>
  <si>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</si>
  <si>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</si>
  <si>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</si>
  <si>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</si>
  <si>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</si>
  <si>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</si>
  <si>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</si>
  <si>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</si>
  <si>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</si>
  <si>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</si>
  <si>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</si>
  <si>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</si>
  <si>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</si>
  <si>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</si>
  <si>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</si>
  <si>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</si>
  <si>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</si>
  <si>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</si>
  <si>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</si>
  <si>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</si>
  <si>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</si>
  <si>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</si>
  <si>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</si>
  <si>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</si>
  <si>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</si>
  <si>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</si>
  <si>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</si>
  <si>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</si>
  <si>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</si>
  <si>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</si>
  <si>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</si>
  <si>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</si>
  <si>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</si>
  <si>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</si>
  <si>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</si>
  <si>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</si>
  <si>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</si>
  <si>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</si>
  <si>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</si>
  <si>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</si>
  <si>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</si>
  <si>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</si>
  <si>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</si>
  <si>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</si>
  <si>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</si>
  <si>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</si>
  <si>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</si>
  <si>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</si>
  <si>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</si>
  <si>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</si>
  <si>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</si>
  <si>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</si>
  <si>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</si>
  <si>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</si>
  <si>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</si>
  <si>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</si>
  <si>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</si>
  <si>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</si>
  <si>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</si>
  <si>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</si>
  <si>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</si>
  <si>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</si>
  <si>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</si>
  <si>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</si>
  <si>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</si>
  <si>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</si>
  <si>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</si>
  <si>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</si>
  <si>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</si>
  <si>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</si>
  <si>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</si>
  <si>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</si>
  <si>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</si>
  <si>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</si>
  <si>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</si>
  <si>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</si>
  <si>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</si>
  <si>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</si>
  <si>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</si>
  <si>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</si>
  <si>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</si>
  <si>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</si>
  <si>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</si>
  <si>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</si>
  <si>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</si>
  <si>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</si>
  <si>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</si>
  <si>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</si>
  <si>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</si>
  <si>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</si>
  <si>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</si>
  <si>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</si>
  <si>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</si>
  <si>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</si>
  <si>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</si>
  <si>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</si>
  <si>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</si>
  <si>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</si>
  <si>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</si>
  <si>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</si>
  <si>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</si>
  <si>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</si>
  <si>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</si>
  <si>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</si>
  <si>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</si>
  <si>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</si>
  <si>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</si>
  <si>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</si>
  <si>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</si>
  <si>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</si>
  <si>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</si>
  <si>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</si>
  <si>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</si>
  <si>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</si>
  <si>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</si>
  <si>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</si>
  <si>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</si>
  <si>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</si>
  <si>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</si>
  <si>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</si>
  <si>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</si>
  <si>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</si>
  <si>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</si>
  <si>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</si>
  <si>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</si>
  <si>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</si>
  <si>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</si>
  <si>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</si>
  <si>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</si>
  <si>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</si>
  <si>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</si>
  <si>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</si>
  <si>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</si>
  <si>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</si>
  <si>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</si>
  <si>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</si>
  <si>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</si>
  <si>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</si>
  <si>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</si>
  <si>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</si>
  <si>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</si>
  <si>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</si>
  <si>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</si>
  <si>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</si>
  <si>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</si>
  <si>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</si>
  <si>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</si>
  <si>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</si>
  <si>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</si>
  <si>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</si>
  <si>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</si>
  <si>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</si>
  <si>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</si>
  <si>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</si>
  <si>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</si>
  <si>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</si>
  <si>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</si>
  <si>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</si>
  <si>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</si>
  <si>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</si>
  <si>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</si>
  <si>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</si>
  <si>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</si>
  <si>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</si>
  <si>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</si>
  <si>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</si>
  <si>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</si>
  <si>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</si>
  <si>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</si>
  <si>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</si>
  <si>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</si>
  <si>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</si>
  <si>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</si>
  <si>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</si>
  <si>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</si>
  <si>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</si>
  <si>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</si>
  <si>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</si>
  <si>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</si>
  <si>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</si>
  <si>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</si>
  <si>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</si>
  <si>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</si>
  <si>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</si>
  <si>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</si>
  <si>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</si>
  <si>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</si>
  <si>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</si>
  <si>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</si>
  <si>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</si>
  <si>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</si>
  <si>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</si>
  <si>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</si>
  <si>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</si>
  <si>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</si>
  <si>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</si>
  <si>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</si>
  <si>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</si>
  <si>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</si>
  <si>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</si>
  <si>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</si>
  <si>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</si>
  <si>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</si>
  <si>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</si>
  <si>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</si>
  <si>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</si>
  <si>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</si>
  <si>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</si>
  <si>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</si>
  <si>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</si>
  <si>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</si>
  <si>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</si>
  <si>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</si>
  <si>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</si>
  <si>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</si>
  <si>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</si>
  <si>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</si>
  <si>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</si>
  <si>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</si>
  <si>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</si>
  <si>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</si>
  <si>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</si>
  <si>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</si>
  <si>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</si>
  <si>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</si>
  <si>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</si>
  <si>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</si>
  <si>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</si>
  <si>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</si>
  <si>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</si>
  <si>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</si>
  <si>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</si>
  <si>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</si>
  <si>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</si>
  <si>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</si>
  <si>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</si>
  <si>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</si>
  <si>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</si>
  <si>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</si>
  <si>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</si>
  <si>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</si>
  <si>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</si>
  <si>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</si>
  <si>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</si>
  <si>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</si>
  <si>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</si>
  <si>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</si>
  <si>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</si>
  <si>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</si>
  <si>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</si>
  <si>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</si>
  <si>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</si>
  <si>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</si>
  <si>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</si>
  <si>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</si>
  <si>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</si>
  <si>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</si>
  <si>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</si>
  <si>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</si>
  <si>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</si>
  <si>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</si>
  <si>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</si>
  <si>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</si>
  <si>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</si>
  <si>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</si>
  <si>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</si>
  <si>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</si>
  <si>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</si>
  <si>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</si>
  <si>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</si>
  <si>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</si>
  <si>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</si>
  <si>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</si>
  <si>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</si>
  <si>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</si>
  <si>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</si>
  <si>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</si>
  <si>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</si>
  <si>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</si>
  <si>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</si>
  <si>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</si>
  <si>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</si>
  <si>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</si>
  <si>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</si>
  <si>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</si>
  <si>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</si>
  <si>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</si>
  <si>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</si>
  <si>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</si>
  <si>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</si>
  <si>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</si>
  <si>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</si>
  <si>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</si>
  <si>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</si>
  <si>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</si>
  <si>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</si>
  <si>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</si>
  <si>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</si>
  <si>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</si>
  <si>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</si>
  <si>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</si>
  <si>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</si>
  <si>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</si>
  <si>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</si>
  <si>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</si>
  <si>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</si>
  <si>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</si>
  <si>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</si>
  <si>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</si>
  <si>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</si>
  <si>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</si>
  <si>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</si>
  <si>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</si>
  <si>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</si>
  <si>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</si>
  <si>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</si>
  <si>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</si>
  <si>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</si>
  <si>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</si>
  <si>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</si>
  <si>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</si>
  <si>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</si>
  <si>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</si>
  <si>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</si>
  <si>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</si>
  <si>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</si>
  <si>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</si>
  <si>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</si>
  <si>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</si>
  <si>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</si>
  <si>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</si>
  <si>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</si>
  <si>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</si>
  <si>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</si>
  <si>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</si>
  <si>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</si>
  <si>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</si>
  <si>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</si>
  <si>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</si>
  <si>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</si>
  <si>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</si>
  <si>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</si>
  <si>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</si>
  <si>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</si>
  <si>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</si>
  <si>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</si>
  <si>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</si>
  <si>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</si>
  <si>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</si>
  <si>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</si>
  <si>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</si>
  <si>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</si>
  <si>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</si>
  <si>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</si>
  <si>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</si>
  <si>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</si>
  <si>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</si>
  <si>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</si>
  <si>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</si>
  <si>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</si>
  <si>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</si>
  <si>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</si>
  <si>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</si>
  <si>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</si>
  <si>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</si>
  <si>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</si>
  <si>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</si>
  <si>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</si>
  <si>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</si>
  <si>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</si>
  <si>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</si>
  <si>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</si>
  <si>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</si>
  <si>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</si>
  <si>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</si>
  <si>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</si>
  <si>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</si>
  <si>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</si>
  <si>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</si>
  <si>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</si>
  <si>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</si>
  <si>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</si>
  <si>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</si>
  <si>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</si>
  <si>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</si>
  <si>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</si>
  <si>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</si>
  <si>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</si>
  <si>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</si>
  <si>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</si>
  <si>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</si>
  <si>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</si>
  <si>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</si>
  <si>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</si>
  <si>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</si>
  <si>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</si>
  <si>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</si>
  <si>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</si>
  <si>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</si>
  <si>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</si>
  <si>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</si>
  <si>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</si>
  <si>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</si>
  <si>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</si>
  <si>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</si>
  <si>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</si>
  <si>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</si>
  <si>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</si>
  <si>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</si>
  <si>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</si>
  <si>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</si>
  <si>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</si>
  <si>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</si>
  <si>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</si>
  <si>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</si>
  <si>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</si>
  <si>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</si>
  <si>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</si>
  <si>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</si>
  <si>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</si>
  <si>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</si>
  <si>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</si>
  <si>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</si>
  <si>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</si>
  <si>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</si>
  <si>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</si>
  <si>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</si>
  <si>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</si>
  <si>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</si>
  <si>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</si>
  <si>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</si>
  <si>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</si>
  <si>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</si>
  <si>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</si>
  <si>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</si>
  <si>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</si>
  <si>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</si>
  <si>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</si>
  <si>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</si>
  <si>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</si>
  <si>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</si>
  <si>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</si>
  <si>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</si>
  <si>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</si>
  <si>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</si>
  <si>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</si>
  <si>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</si>
  <si>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</si>
  <si>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</si>
  <si>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</si>
  <si>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</si>
  <si>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</si>
  <si>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</si>
  <si>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</si>
  <si>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</si>
  <si>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</si>
  <si>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</si>
  <si>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</si>
  <si>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</si>
  <si>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</si>
  <si>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</si>
  <si>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</si>
  <si>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</si>
  <si>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</si>
  <si>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</si>
  <si>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</si>
  <si>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</si>
  <si>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</si>
  <si>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</si>
  <si>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</si>
  <si>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</si>
  <si>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</si>
  <si>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</si>
  <si>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</si>
  <si>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</si>
  <si>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</si>
  <si>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</si>
  <si>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</si>
  <si>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</si>
  <si>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</si>
  <si>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</si>
  <si>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</si>
  <si>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</si>
  <si>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</si>
  <si>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</si>
  <si>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</si>
  <si>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</si>
  <si>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PCM-20251009-00001280</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</si>
  <si>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</si>
  <si>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</si>
  <si>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</si>
  <si>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</si>
  <si>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</si>
  <si>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</si>
  <si>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</si>
  <si>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</si>
  <si>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</si>
  <si>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</si>
  <si>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</si>
  <si>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</si>
  <si>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</si>
  <si>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</si>
  <si>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</si>
  <si>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</si>
  <si>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</si>
  <si>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</si>
  <si>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</si>
  <si>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</si>
  <si>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</si>
  <si>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</si>
  <si>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</si>
  <si>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</si>
  <si>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</si>
  <si>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</si>
  <si>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</si>
  <si>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</si>
  <si>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</si>
  <si>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</si>
  <si>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</si>
  <si>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</si>
  <si>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</si>
  <si>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</si>
  <si>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</si>
  <si>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</si>
  <si>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</si>
  <si>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</si>
  <si>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</si>
  <si>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</si>
  <si>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</si>
  <si>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</si>
  <si>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</si>
  <si>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</si>
  <si>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</si>
  <si>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</si>
  <si>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</si>
  <si>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</si>
  <si>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</si>
  <si>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</si>
  <si>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</si>
  <si>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</si>
  <si>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</si>
  <si>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</si>
  <si>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</si>
  <si>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</si>
  <si>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</si>
  <si>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</si>
  <si>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</si>
  <si>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</si>
  <si>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</si>
  <si>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</si>
  <si>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</si>
  <si>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</si>
  <si>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</si>
  <si>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</si>
  <si>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</si>
  <si>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</si>
  <si>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</si>
  <si>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</si>
  <si>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</si>
  <si>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</si>
  <si>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</si>
  <si>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</si>
  <si>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</si>
  <si>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</si>
  <si>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</si>
  <si>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</si>
  <si>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</si>
  <si>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</si>
  <si>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</si>
  <si>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</si>
  <si>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</si>
  <si>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</si>
  <si>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</si>
  <si>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</si>
  <si>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</si>
  <si>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</si>
  <si>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</si>
  <si>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</si>
  <si>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</si>
  <si>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PCM-20251009-00001015 </t>
  </si>
  <si>
    <t xml:space="preserve">Team at site TS </t>
  </si>
  <si>
    <t xml:space="preserve"> PCM-20251009-00001131 </t>
  </si>
  <si>
    <t xml:space="preserve">60 min </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</si>
  <si>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</si>
  <si>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</si>
  <si>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</si>
  <si>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</si>
  <si>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</si>
  <si>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</si>
  <si>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PCM-20251009-00001346</t>
  </si>
  <si>
    <t>EM Team on the way ETA: 45 Mins</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</si>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</sst>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2" totalsRowShown="0" headerRowDxfId="15" dataDxfId="14" headerRowBorderDxfId="12" tableBorderDxfId="13">
  <autoFilter ref="A1:L2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J20" sqref="J2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276.66505868055538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21601</v>
      </c>
      <c r="E3" s="143" t="s">
        <v>38964</v>
      </c>
      <c r="F3" s="144">
        <v>45939.589270833334</v>
      </c>
      <c r="G3" s="145">
        <f ca="1">IFERROR(NOW()-F3,"")</f>
        <v>2.4213773147494067E-2</v>
      </c>
      <c r="H3" s="144">
        <v>45939.583715277775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45939.613484606482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45939.613484606482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45939.613484606482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45939.613484606482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45939.613484606482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45939.613484606482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45939.613484606482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45939.613484606482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45939.613484606482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45939.613484606482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45939.613484606482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45939.613484606482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45939.613484606482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45939.613484606482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45939.613484606482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45939.613484606482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45939.613484606482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45939.613484606482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45939.613484606482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45939.613484606482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45939.613484606482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45939.613484606482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45939.613484606482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45939.613484606482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45939.613484606482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45939.613484606482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45939.613484606482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45939.613484606482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45939.613484606482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45939.613484606482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45939.613484606482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45939.613484606482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45939.613484606482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45939.613484606482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45939.613484606482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45939.613484606482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45939.613484606482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45939.613484606482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45939.613484606482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45939.613484606482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45939.613484606482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45939.613484606482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45939.613484606482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45939.613484606482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45939.613484606482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45939.613484606482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45939.613484606482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45939.613484606482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45939.613484606482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45939.613484606482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45939.613484606482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45939.613484606482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45939.613484606482</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45939.613484606482</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45939.613484606482</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45939.613484606482</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45939.613484606482</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45939.613484606482</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45939.613484606482</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45939.613484606482</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45939.613484606482</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45939.613484606482</v>
      </c>
      <c r="H65" s="144"/>
      <c r="I65" s="142" t="str">
        <f>IFERROR(VLOOKUP(D65,DB!A:F,6,0),"")</f>
        <v/>
      </c>
      <c r="J65" s="65" t="str">
        <f>IFERROR(VLOOKUP(D65,DB!A:G,7,0),"")</f>
        <v/>
      </c>
      <c r="K65" s="146"/>
      <c r="L65" s="147" t="str">
        <f>IFERROR(VLOOKUP(D65,DB!A:I,9,0),"")</f>
        <v/>
      </c>
      <c r="M65" s="70"/>
      <c r="N65" s="70"/>
      <c r="O65" s="70"/>
    </row>
  </sheetData>
  <customSheetViews>
    <customSheetView guid="{F6042A99-DD27-4453-835D-0834D95730CC}" filter="1" showAutoFilter="1">
      <pageMargins left="0" right="0" top="0" bottom="0" header="0" footer="0"/>
      <autoFilter ref="B1:M1" xr:uid="{DDFDCF31-DB9A-4544-8E69-A5A8A50CF425}"/>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tabSelected="1"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132.88640127315011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114.61364664352004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23683</v>
      </c>
      <c r="E6" s="120" t="s">
        <v>39045</v>
      </c>
      <c r="F6" s="121">
        <v>45939.467430555553</v>
      </c>
      <c r="G6" s="122">
        <f ca="1">IFERROR(NOW()-F6,"-")</f>
        <v>0.14605405092879664</v>
      </c>
      <c r="H6" s="121">
        <v>45939.459791666668</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45939.613484606482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45939.613484606482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45939.613484606482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45939.613484606482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45939.613484606482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45939.613484606482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45939.613484606482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45939.613484606482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45939.613484606482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45939.613484606482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45939.613484606482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45939.613484606482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45939.613484606482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45939.613484606482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45939.613484606482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45939.613484606482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45939.613484606482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45939.613484606482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45939.613484606482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45939.613484606482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45939.613484606482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45939.613484606482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45939.613484606482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45939.613484606482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45939.613484606482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45939.613484606482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45939.613484606482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45939.613484606482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45939.613484606482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45939.613484606482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45939.613484606482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45939.613484606482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45939.613484606482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45939.613484606482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45939.613484606482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45939.613484606482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45939.613484606482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45939.613484606482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45939.613484606482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45939.613484606482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45939.613484606482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45939.613484606482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45939.613484606482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45939.613484606482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45939.613484606482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45939.613484606482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45939.613484606482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45939.613484606482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45939.613484606482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45939.613484606482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45939.613484606482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45939.613484606482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45939.613484606482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45939.613484606482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45939.613484606482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45939.613484606482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45939.613484606482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45939.613484606482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45939.613484606482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45939.613484606482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45939.613484606482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45939.613484606482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45939.613484606482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45939.613484606482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45939.613484606482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45939.613484606482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45939.613484606482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45939.613484606482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45939.613484606482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45939.613484606482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45939.613484606482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45939.613484606482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45939.613484606482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45939.613484606482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45939.613484606482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45939.613484606482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45939.613484606482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45939.613484606482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45939.613484606482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45939.613484606482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45939.613484606482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45939.613484606482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45939.613484606482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45939.613484606482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45939.613484606482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45939.613484606482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45939.613484606482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45939.613484606482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45939.613484606482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45939.613484606482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45939.613484606482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45939.613484606482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45939.613484606482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45939.613484606482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45939.613484606482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45939.613484606482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45939.613484606482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45939.613484606482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45939.613484606482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45939.613484606482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45939.613484606482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45939.613484606482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45939.613484606482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45939.613484606482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45939.613484606482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45939.613484606482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45939.613484606482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45939.613484606482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45939.613484606482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45939.613484606482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45939.613484606482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45939.613484606482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45939.613484606482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45939.613484606482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45939.613484606482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45939.613484606482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45939.613484606482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45939.613484606482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45939.613484606482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45939.613484606482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45939.613484606482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45939.613484606482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45939.613484606482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45939.613484606482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45939.613484606482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45939.613484606482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45939.613484606482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45939.613484606482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45939.613484606482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45939.613484606482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45939.613484606482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45939.613484606482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45939.613484606482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45939.613484606482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45939.613484606482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45939.613484606482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45939.613484606482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45939.613484606482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45939.613484606482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45939.613484606482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45939.613484606482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45939.613484606482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45939.613484606482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45939.613484606482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45939.613484606482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45939.613484606482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45939.613484606482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45939.613484606482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45939.613484606482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45939.613484606482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45939.613484606482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45939.613484606482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45939.613484606482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45939.613484606482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45939.613484606482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45939.613484606482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45939.613484606482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45939.613484606482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45939.613484606482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45939.613484606482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45939.613484606482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45939.613484606482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45939.613484606482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45939.613484606482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45939.613484606482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45939.613484606482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45939.613484606482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45939.613484606482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45939.613484606482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45939.613484606482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45939.613484606482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45939.613484606482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45939.613484606482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45939.613484606482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45939.613484606482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45939.613484606482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45939.613484606482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45939.613484606482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45939.613484606482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45939.613484606482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45939.613484606482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45939.613484606482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45939.613484606482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45939.613484606482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45939.613484606482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45939.613484606482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45939.613484606482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45939.613484606482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45939.613484606482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45939.613484606482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45939.613484606482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45939.613484606482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45939.613484606482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45939.613484606482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45939.613484606482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45939.613484606482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45939.613484606482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45939.613484606482</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45939.613484606482</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45939.613484606482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45939.613484606482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45939.613484606482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45939.613484606482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45939.613484606482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45939.613484606482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45939.613484606482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45939.613484606482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45939.613484606482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45939.613484606482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45939.613484606482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45939.613484606482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45939.613484606482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45939.613484606482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45939.613484606482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45939.613484606482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45939.613484606482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45939.613484606482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45939.613484606482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45939.613484606482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45939.613484606482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45939.613484606482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45939.613484606482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45939.613484606482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45939.613484606482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45939.613484606482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45939.613484606482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45939.613484606482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45939.613484606482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45939.613484606482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45939.613484606482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45939.613484606482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45939.613484606482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45939.613484606482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45939.613484606482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45939.613484606482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45939.613484606482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45939.613484606482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45939.613484606482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45939.613484606482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45939.613484606482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45939.613484606482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45939.613484606482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45939.613484606482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45939.613484606482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45939.613484606482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45939.613484606482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45939.613484606482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45939.613484606482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45939.613484606482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45939.613484606482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45939.613484606482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45939.613484606482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45939.613484606482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45939.613484606482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45939.613484606482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45939.613484606482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45939.613484606482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45939.613484606482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45939.613484606482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45939.613484606482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45939.613484606482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45939.613484606482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45939.613484606482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45939.613484606482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45939.613484606482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45939.613484606482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45939.613484606482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45939.613484606482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45939.613484606482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45939.613484606482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45939.613484606482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45939.613484606482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45939.613484606482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45939.613484606482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45939.613484606482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45939.613484606482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45939.613484606482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45939.613484606482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45939.613484606482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45939.613484606482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45939.613484606482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45939.613484606482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45939.613484606482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45939.613484606482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45939.613484606482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45939.613484606482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45939.613484606482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45939.613484606482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45939.613484606482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45939.613484606482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45939.613484606482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45939.613484606482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45939.613484606482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45939.613484606482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45939.613484606482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45939.613484606482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45939.613484606482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45939.613484606482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45939.613484606482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45939.613484606482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45939.613484606482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45939.613484606482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45939.613484606482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45939.613484606482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45939.613484606482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45939.613484606482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45939.613484606482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45939.613484606482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45939.613484606482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45939.613484606482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45939.613484606482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45939.613484606482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45939.613484606482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45939.613484606482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45939.613484606482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45939.613484606482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45939.613484606482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45939.613484606482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45939.613484606482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45939.613484606482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45939.613484606482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45939.613484606482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45939.613484606482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45939.613484606482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45939.613484606482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45939.613484606482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45939.613484606482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45939.613484606482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45939.613484606482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45939.613484606482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45939.613484606482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45939.613484606482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45939.613484606482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45939.613484606482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45939.613484606482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45939.613484606482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45939.613484606482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45939.613484606482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45939.613484606482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45939.613484606482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45939.613484606482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45939.613484606482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45939.613484606482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45939.613484606482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45939.613484606482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45939.613484606482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45939.613484606482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45939.613484606482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45939.613484606482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45939.613484606482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45939.613484606482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45939.613484606482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45939.613484606482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45939.613484606482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45939.613484606482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45939.613484606482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45939.613484606482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45939.613484606482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45939.613484606482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45939.613484606482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45939.613484606482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45939.613484606482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45939.613484606482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45939.613484606482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45939.613484606482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45939.613484606482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45939.613484606482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45939.613484606482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45939.613484606482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45939.613484606482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45939.613484606482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45939.613484606482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45939.613484606482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45939.613484606482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45939.613484606482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45939.613484606482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45939.613484606482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45939.613484606482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45939.613484606482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45939.613484606482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45939.613484606482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45939.613484606482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45939.613484606482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45939.613484606482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45939.613484606482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45939.613484606482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45939.613484606482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45939.613484606482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45939.613484606482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45939.613484606482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45939.613484606482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45939.613484606482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45939.613484606482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45939.613484606482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45939.613484606482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45939.613484606482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45939.613484606482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45939.613484606482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45939.613484606482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45939.613484606482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45939.613484606482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45939.613484606482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45939.613484606482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45939.613484606482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45939.613484606482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45939.613484606482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45939.613484606482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45939.613484606482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45939.613484606482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45939.613484606482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45939.613484606482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45939.613484606482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45939.613484606482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45939.613484606482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45939.613484606482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45939.613484606482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45939.613484606482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45939.613484606482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45939.613484606482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45939.613484606482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45939.613484606482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45939.613484606482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45939.613484606482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45939.613484606482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45939.613484606482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45939.613484606482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45939.613484606482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45939.613484606482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45939.613484606482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45939.613484606482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45939.613484606482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45939.613484606482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45939.613484606482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45939.613484606482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45939.613484606482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45939.613484606482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45939.613484606482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45939.613484606482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45939.613484606482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45939.613484606482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45939.613484606482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45939.613484606482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45939.613484606482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45939.613484606482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45939.613484606482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45939.613484606482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45939.613484606482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45939.613484606482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45939.613484606482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45939.613484606482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45939.613484606482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45939.613484606482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45939.613484606482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45939.613484606482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45939.613484606482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45939.613484606482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45939.613484606482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45939.613484606482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45939.613484606482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45939.613484606482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45939.613484606482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45939.613484606482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45939.613484606482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45939.613484606482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45939.613484606482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45939.613484606482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45939.613484606482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45939.613484606482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45939.613484606482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45939.613484606482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45939.613484606482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45939.613484606482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45939.613484606482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45939.613484606482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45939.613484606482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45939.613484606482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45939.613484606482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45939.613484606482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45939.613484606482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45939.613484606482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45939.613484606482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45939.613484606482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45939.613484606482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45939.613484606482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45939.613484606482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45939.613484606482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45939.613484606482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45939.613484606482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45939.613484606482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45939.613484606482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45939.613484606482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45939.613484606482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45939.613484606482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45939.613484606482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45939.613484606482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45939.613484606482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45939.613484606482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45939.613484606482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45939.613484606482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45939.613484606482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45939.613484606482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45939.613484606482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45939.613484606482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45939.613484606482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45939.613484606482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45939.613484606482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45939.613484606482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45939.613484606482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45939.613484606482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45939.613484606482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45939.613484606482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45939.613484606482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45939.613484606482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45939.613484606482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45939.613484606482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45939.613484606482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45939.613484606482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45939.613484606482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45939.613484606482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45939.613484606482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45939.613484606482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45939.613484606482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45939.613484606482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45939.613484606482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45939.613484606482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45939.613484606482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45939.613484606482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45939.613484606482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45939.613484606482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45939.613484606482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45939.613484606482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45939.613484606482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45939.613484606482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45939.613484606482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45939.613484606482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45939.613484606482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45939.613484606482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45939.613484606482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45939.613484606482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45939.613484606482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45939.613484606482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45939.613484606482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45939.613484606482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45939.613484606482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45939.613484606482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45939.613484606482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45939.613484606482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45939.613484606482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45939.613484606482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45939.613484606482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45939.613484606482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45939.613484606482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45939.613484606482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45939.613484606482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45939.613484606482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45939.613484606482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45939.613484606482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45939.613484606482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45939.613484606482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45939.613484606482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45939.613484606482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45939.613484606482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45939.613484606482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45939.613484606482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45939.613484606482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45939.613484606482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45939.613484606482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45939.613484606482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45939.613484606482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45939.613484606482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45939.613484606482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45939.613484606482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45939.613484606482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45939.613484606482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45939.613484606482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45939.613484606482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45939.613484606482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45939.613484606482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45939.613484606482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45939.613484606482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45939.613484606482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45939.613484606482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45939.613484606482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45939.613484606482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45939.613484606482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45939.613484606482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45939.613484606482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45939.613484606482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45939.613484606482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45939.613484606482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45939.613484606482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45939.613484606482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45939.613484606482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45939.613484606482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45939.613484606482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45939.613484606482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45939.613484606482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45939.613484606482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45939.613484606482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45939.613484606482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45939.613484606482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45939.613484606482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45939.613484606482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45939.613484606482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45939.613484606482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45939.613484606482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45939.613484606482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45939.613484606482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45939.613484606482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45939.613484606482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45939.613484606482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45939.613484606482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45939.613484606482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45939.613484606482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45939.613484606482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45939.613484606482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45939.613484606482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45939.613484606482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45939.613484606482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45939.613484606482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45939.613484606482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45939.613484606482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45939.613484606482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45939.613484606482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45939.613484606482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45939.613484606482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45939.613484606482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45939.613484606482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45939.613484606482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45939.613484606482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45939.613484606482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45939.613484606482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45939.613484606482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45939.613484606482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45939.613484606482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45939.613484606482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45939.613484606482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45939.613484606482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45939.613484606482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45939.613484606482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45939.613484606482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45939.613484606482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45939.613484606482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45939.613484606482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45939.613484606482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45939.613484606482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45939.613484606482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45939.613484606482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45939.613484606482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45939.613484606482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45939.613484606482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45939.613484606482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45939.613484606482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45939.613484606482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45939.613484606482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45939.613484606482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45939.613484606482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45939.613484606482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45939.613484606482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45939.613484606482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45939.613484606482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45939.613484606482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45939.613484606482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45939.613484606482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45939.613484606482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45939.613484606482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45939.613484606482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45939.613484606482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45939.613484606482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45939.613484606482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45939.613484606482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45939.613484606482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45939.613484606482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45939.613484606482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45939.613484606482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45939.613484606482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45939.613484606482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45939.613484606482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45939.613484606482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45939.613484606482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45939.613484606482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45939.613484606482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45939.613484606482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45939.613484606482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45939.613484606482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45939.613484606482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45939.613484606482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45939.613484606482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45939.613484606482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45939.613484606482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45939.613484606482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45939.613484606482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45939.613484606482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45939.613484606482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45939.613484606482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45939.613484606482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45939.613484606482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45939.613484606482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45939.613484606482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45939.613484606482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45939.613484606482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45939.613484606482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45939.613484606482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45939.613484606482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45939.613484606482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45939.613484606482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45939.613484606482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45939.613484606482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45939.613484606482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45939.613484606482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45939.613484606482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45939.613484606482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45939.613484606482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45939.613484606482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45939.613484606482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45939.613484606482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45939.613484606482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45939.613484606482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45939.613484606482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45939.613484606482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45939.613484606482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45939.613484606482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45939.613484606482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45939.613484606482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45939.613484606482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45939.613484606482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45939.613484606482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45939.613484606482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45939.613484606482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45939.613484606482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45939.613484606482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45939.613484606482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45939.613484606482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45939.613484606482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45939.613484606482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45939.613484606482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45939.613484606482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45939.613484606482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45939.613484606482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45939.613484606482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45939.613484606482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45939.613484606482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45939.613484606482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45939.613484606482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45939.613484606482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45939.613484606482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45939.613484606482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45939.613484606482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45939.613484606482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45939.613484606482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45939.613484606482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45939.613484606482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45939.613484606482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45939.613484606482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45939.613484606482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45939.613484606482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45939.613484606482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45939.613484606482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45939.613484606482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45939.613484606482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45939.613484606482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45939.613484606482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45939.613484606482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45939.613484606482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45939.613484606482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45939.613484606482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45939.613484606482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45939.613484606482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45939.613484606482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45939.613484606482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45939.613484606482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45939.613484606482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45939.613484606482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45939.613484606482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45939.613484606482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45939.613484606482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45939.613484606482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45939.613484606482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45939.613484606482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45939.613484606482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45939.613484606482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45939.613484606482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45939.613484606482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45939.613484606482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45939.613484606482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45939.613484606482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45939.613484606482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45939.613484606482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45939.613484606482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45939.613484606482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45939.613484606482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45939.613484606482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45939.613484606482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45939.613484606482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45939.613484606482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45939.613484606482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45939.613484606482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45939.613484606482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45939.613484606482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45939.613484606482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45939.613484606482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45939.613484606482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45939.613484606482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45939.613484606482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45939.613484606482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45939.613484606482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45939.613484606482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45939.613484606482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45939.613484606482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45939.613484606482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45939.613484606482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45939.613484606482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45939.613484606482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45939.613484606482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45939.613484606482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45939.613484606482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45939.613484606482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45939.613484606482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45939.613484606482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45939.613484606482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45939.613484606482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45939.613484606482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45939.613484606482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45939.613484606482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45939.613484606482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45939.613484606482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45939.613484606482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45939.613484606482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45939.613484606482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45939.613484606482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45939.613484606482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45939.613484606482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45939.613484606482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45939.613484606482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45939.613484606482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45939.613484606482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45939.613484606482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45939.613484606482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45939.613484606482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45939.613484606482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45939.613484606482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45939.613484606482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45939.613484606482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45939.613484606482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45939.613484606482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45939.613484606482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45939.613484606482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45939.613484606482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45939.613484606482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45939.613484606482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45939.613484606482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45939.613484606482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45939.613484606482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45939.613484606482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45939.613484606482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45939.613484606482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45939.613484606482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45939.613484606482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45939.613484606482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45939.613484606482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45939.613484606482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45939.613484606482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45939.613484606482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45939.613484606482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45939.613484606482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45939.613484606482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45939.613484606482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45939.613484606482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45939.613484606482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45939.613484606482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45939.613484606482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45939.613484606482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45939.613484606482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45939.613484606482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45939.613484606482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45939.613484606482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45939.613484606482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45939.613484606482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45939.613484606482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45939.613484606482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45939.613484606482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45939.613484606482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45939.613484606482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45939.613484606482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45939.613484606482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45939.613484606482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45939.613484606482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45939.613484606482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45939.613484606482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45939.613484606482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45939.613484606482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45939.613484606482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45939.613484606482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45939.613484606482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45939.613484606482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45939.613484606482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45939.613484606482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45939.613484606482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45939.613484606482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45939.613484606482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45939.613484606482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45939.613484606482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45939.613484606482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45939.613484606482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45939.613484606482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45939.613484606482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45939.613484606482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45939.613484606482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45939.613484606482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45939.613484606482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45939.613484606482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45939.613484606482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45939.613484606482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45939.613484606482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45939.613484606482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45939.613484606482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45939.613484606482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45939.613484606482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45939.613484606482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45939.613484606482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45939.613484606482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45939.613484606482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45939.613484606482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45939.613484606482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45939.613484606482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45939.613484606482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45939.613484606482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45939.613484606482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45939.613484606482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45939.613484606482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45939.613484606482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45939.613484606482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45939.613484606482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45939.613484606482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45939.613484606482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45939.613484606482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45939.613484606482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45939.613484606482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45939.613484606482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45939.613484606482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45939.613484606482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45939.613484606482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45939.613484606482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45939.613484606482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45939.613484606482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45939.613484606482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45939.613484606482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45939.613484606482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45939.613484606482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45939.613484606482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45939.613484606482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45939.613484606482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45939.613484606482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45939.613484606482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45939.613484606482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45939.613484606482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45939.613484606482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45939.613484606482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45939.613484606482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45939.613484606482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45939.613484606482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45939.613484606482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45939.613484606482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45939.613484606482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45939.613484606482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45939.613484606482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45939.613484606482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45939.613484606482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45939.613484606482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45939.613484606482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45939.613484606482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45939.613484606482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45939.613484606482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45939.613484606482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45939.613484606482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45939.613484606482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45939.613484606482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45939.613484606482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45939.613484606482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45939.613484606482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45939.613484606482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45939.613484606482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45939.613484606482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45939.613484606482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45939.613484606482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45939.613484606482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45939.613484606482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45939.613484606482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45939.613484606482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45939.613484606482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45939.613484606482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45939.613484606482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45939.613484606482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45939.613484606482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45939.613484606482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45939.613484606482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45939.613484606482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45939.613484606482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45939.613484606482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45939.613484606482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45939.613484606482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45939.613484606482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45939.613484606482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45939.613484606482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45939.613484606482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45939.613484606482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45939.613484606482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45939.613484606482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45939.613484606482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45939.613484606482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45939.613484606482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45939.613484606482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45939.613484606482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45939.613484606482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45939.613484606482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45939.613484606482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45939.613484606482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45939.613484606482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45939.613484606482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45939.613484606482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45939.613484606482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45939.613484606482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45939.613484606482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45939.613484606482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45939.613484606482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45939.613484606482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45939.613484606482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45939.613484606482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45939.613484606482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45939.613484606482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45939.613484606482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45939.613484606482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45939.613484606482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45939.613484606482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45939.613484606482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45939.613484606482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45939.613484606482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45939.613484606482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45939.613484606482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45939.613484606482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45939.613484606482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45939.613484606482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45939.613484606482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45939.613484606482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45939.613484606482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45939.613484606482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45939.613484606482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45939.613484606482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45939.613484606482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45939.613484606482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45939.613484606482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45939.613484606482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45939.613484606482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45939.613484606482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45939.613484606482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45939.613484606482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45939.613484606482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45939.613484606482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45939.613484606482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45939.613484606482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45939.613484606482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45939.613484606482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45939.613484606482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45939.613484606482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45939.613484606482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45939.613484606482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45939.613484606482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45939.613484606482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45939.613484606482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45939.613484606482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45939.613484606482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45939.613484606482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45939.613484606482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45939.613484606482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45939.613484606482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45939.613484606482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45939.613484606482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45939.613484606482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45939.613484606482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45939.613484606482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45939.613484606482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45939.613484606482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45939.613484606482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45939.613484606482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45939.613484606482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45939.613484606482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45939.613484606482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45939.613484606482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45939.613484606482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45939.613484606482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45939.613484606482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45939.613484606482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45939.613484606482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45939.613484606482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45939.613484606482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45939.613484606482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45939.613484606482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45939.613484606482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45939.613484606482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45939.613484606482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45939.613484606482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45939.613484606482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45939.613484606482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45939.613484606482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45939.613484606482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45939.613484606482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45939.613484606482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45939.613484606482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45939.613484606482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45939.613484606482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45939.613484606482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45939.613484606482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45939.613484606482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45939.613484606482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45939.613484606482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45939.613484606482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45939.613484606482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45939.613484606482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45939.613484606482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45939.613484606482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45939.613484606482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45939.613484606482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45939.613484606482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45939.613484606482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45939.613484606482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45939.613484606482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45939.613484606482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45939.613484606482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45939.613484606482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45939.613484606482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45939.613484606482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45939.613484606482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45939.613484606482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45939.613484606482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45939.613484606482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45939.613484606482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45939.613484606482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45939.613484606482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45939.613484606482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45939.613484606482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45939.613484606482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45939.613484606482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45939.613484606482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45939.613484606482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45939.613484606482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45939.613484606482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45939.613484606482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45939.613484606482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45939.613484606482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45939.613484606482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45939.613484606482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45939.613484606482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45939.613484606482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45939.613484606482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45939.613484606482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45939.613484606482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45939.613484606482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45939.613484606482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45939.613484606482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45939.613484606482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45939.613484606482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45939.613484606482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45939.613484606482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45939.613484606482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45939.613484606482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45939.613484606482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45939.613484606482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45939.613484606482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45939.613484606482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45939.613484606482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45939.613484606482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45939.613484606482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45939.613484606482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45939.613484606482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45939.613484606482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45939.613484606482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45939.613484606482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45939.613484606482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45939.613484606482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45939.613484606482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45939.613484606482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45939.613484606482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45939.613484606482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45939.613484606482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45939.613484606482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45939.613484606482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45939.613484606482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45939.613484606482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45939.613484606482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45939.613484606482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45939.613484606482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45939.613484606482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45939.613484606482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45939.613484606482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45939.613484606482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45939.613484606482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45939.613484606482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45939.613484606482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45939.613484606482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45939.613484606482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45939.613484606482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45939.613484606482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45939.613484606482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45939.613484606482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45939.613484606482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45939.613484606482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45939.613484606482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45939.613484606482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45939.613484606482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45939.613484606482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45939.613484606482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45939.613484606482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45939.613484606482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45939.613484606482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45939.613484606482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45939.613484606482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45939.613484606482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45939.613484606482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45939.613484606482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45939.613484606482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45939.613484606482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45939.613484606482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45939.613484606482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45939.613484606482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45939.613484606482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45939.613484606482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45939.613484606482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45939.613484606482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45939.613484606482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45939.613484606482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45939.613484606482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45939.613484606482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45939.613484606482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45939.613484606482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45939.613484606482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45939.613484606482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45939.613484606482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45939.613484606482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45939.613484606482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45939.613484606482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45939.613484606482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45939.613484606482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45939.613484606482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45939.613484606482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45939.613484606482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45939.613484606482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45939.613484606482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45939.613484606482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45939.613484606482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45939.613484606482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45939.613484606482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45939.613484606482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45939.613484606482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45939.613484606482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45939.613484606482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45939.613484606482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45939.613484606482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45939.613484606482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45939.613484606482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45939.613484606482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45939.613484606482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45939.613484606482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45939.613484606482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45939.613484606482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45939.613484606482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45939.613484606482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45939.613484606482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45939.613484606482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45939.613484606482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45939.613484606482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45939.613484606482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45939.613484606482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45939.613484606482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45939.613484606482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45939.613484606482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45939.613484606482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45939.613484606482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45939.613484606482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45939.613484606482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45939.613484606482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45939.613484606482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45939.613484606482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45939.613484606482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45939.613484606482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45939.613484606482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45939.613484606482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45939.613484606482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45939.613484606482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45939.613484606482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45939.613484606482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45939.613484606482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45939.613484606482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45939.613484606482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45939.613484606482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45939.613484606482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45939.613484606482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45939.613484606482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45939.613484606482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45939.613484606482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45939.613484606482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45939.613484606482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45939.613484606482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45939.613484606482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45939.613484606482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45939.613484606482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45939.613484606482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45939.613484606482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45939.613484606482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45939.613484606482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45939.613484606482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45939.613484606482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45939.613484606482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45939.613484606482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45939.613484606482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45939.613484606482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45939.613484606482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45939.613484606482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45939.613484606482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45939.613484606482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45939.613484606482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45939.613484606482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45939.613484606482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45939.613484606482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45939.613484606482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45939.613484606482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45939.613484606482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45939.613484606482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45939.613484606482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45939.613484606482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45939.613484606482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45939.613484606482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45939.613484606482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45939.613484606482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45939.613484606482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45939.613484606482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45939.613484606482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45939.613484606482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45939.613484606482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45939.613484606482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45939.613484606482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45939.613484606482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45939.613484606482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45939.613484606482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45939.613484606482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45939.613484606482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45939.613484606482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45939.613484606482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45939.613484606482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45939.613484606482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45939.613484606482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45939.613484606482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45939.613484606482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45939.613484606482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45939.613484606482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45939.613484606482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45939.613484606482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45939.613484606482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45939.613484606482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45939.613484606482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45939.613484606482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45939.613484606482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45939.613484606482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45939.613484606482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45939.613484606482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45939.613484606482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45939.613484606482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45939.613484606482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45939.613484606482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45939.613484606482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45939.613484606482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45939.613484606482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45939.613484606482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45939.613484606482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45939.613484606482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45939.613484606482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45939.613484606482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45939.613484606482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45939.613484606482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45939.613484606482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45939.613484606482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45939.613484606482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45939.613484606482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45939.613484606482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45939.613484606482</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236.13276701388531</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35003</v>
      </c>
      <c r="E3" s="104" t="s">
        <v>38964</v>
      </c>
      <c r="F3" s="131">
        <v>45939.505787037036</v>
      </c>
      <c r="G3" s="132">
        <f ca="1">IFERROR(NOW()-F3,"")</f>
        <v>0.10769756944500841</v>
      </c>
      <c r="H3" s="131">
        <v>45939.499722222223</v>
      </c>
      <c r="I3" s="127" t="str">
        <f>IFERROR(VLOOKUP(D3,DB!A:F,6,0),"")</f>
        <v>Generator-SG</v>
      </c>
      <c r="J3" s="127" t="str">
        <f>IFERROR(VLOOKUP(D3,DB!A:G,7,0),"")</f>
        <v>Vandalized</v>
      </c>
      <c r="K3" s="133" t="s">
        <v>39059</v>
      </c>
      <c r="L3" s="129" t="str">
        <f>IFERROR(VLOOKUP(D3,DB!A:I,9,0),"")</f>
        <v>Latis</v>
      </c>
    </row>
    <row r="4" spans="1:16" ht="15" customHeight="1">
      <c r="A4" s="102" t="s">
        <v>39060</v>
      </c>
      <c r="B4" s="127" t="str">
        <f>IFERROR(VLOOKUP(D4,DB!A:K,11,0),"")</f>
        <v>R4</v>
      </c>
      <c r="C4" s="128">
        <v>1</v>
      </c>
      <c r="D4" s="99" t="s">
        <v>28168</v>
      </c>
      <c r="E4" s="104" t="s">
        <v>38964</v>
      </c>
      <c r="F4" s="131">
        <v>45939.536053240743</v>
      </c>
      <c r="G4" s="132">
        <f ca="1">IFERROR(NOW()-F4,"")</f>
        <v>7.7431365738448221E-2</v>
      </c>
      <c r="H4" s="131">
        <v>45937.3515162037</v>
      </c>
      <c r="I4" s="127" t="str">
        <f>IFERROR(VLOOKUP(D4,DB!A:F,6,0),"")</f>
        <v>SCECO</v>
      </c>
      <c r="J4" s="127" t="str">
        <f>IFERROR(VLOOKUP(D4,DB!A:G,7,0),"")</f>
        <v>Dead</v>
      </c>
      <c r="K4" s="133" t="s">
        <v>39061</v>
      </c>
      <c r="L4" s="129" t="str">
        <f>IFERROR(VLOOKUP(D4,DB!A:I,9,0),"")</f>
        <v>Latis</v>
      </c>
    </row>
    <row r="5" spans="1:16" ht="15" customHeight="1">
      <c r="A5" s="127" t="s">
        <v>39062</v>
      </c>
      <c r="B5" s="127" t="str">
        <f>IFERROR(VLOOKUP(D5,DB!A:K,11,0),"")</f>
        <v>R4</v>
      </c>
      <c r="C5" s="128">
        <v>3</v>
      </c>
      <c r="D5" s="99" t="s">
        <v>36646</v>
      </c>
      <c r="E5" s="104" t="s">
        <v>38964</v>
      </c>
      <c r="F5" s="131">
        <v>45939.557245370372</v>
      </c>
      <c r="G5" s="132">
        <f ca="1">IFERROR(NOW()-F5,"")</f>
        <v>5.6239236109831836E-2</v>
      </c>
      <c r="H5" s="131">
        <v>45939.542118055557</v>
      </c>
      <c r="I5" s="127" t="str">
        <f>IFERROR(VLOOKUP(D5,DB!A:F,6,0),"")</f>
        <v>Generator-SG</v>
      </c>
      <c r="J5" s="127" t="str">
        <f>IFERROR(VLOOKUP(D5,DB!A:G,7,0),"")</f>
        <v>Weak</v>
      </c>
      <c r="K5" s="133" t="s">
        <v>39063</v>
      </c>
      <c r="L5" s="129" t="str">
        <f>IFERROR(VLOOKUP(D5,DB!A:I,9,0),"")</f>
        <v>Latis</v>
      </c>
    </row>
    <row r="6" spans="1:16" ht="15" customHeight="1">
      <c r="A6" s="127"/>
      <c r="B6" s="127" t="str">
        <f>IFERROR(VLOOKUP(D6,DB!A:K,11,0),"")</f>
        <v/>
      </c>
      <c r="C6" s="128"/>
      <c r="D6" s="129"/>
      <c r="E6" s="104"/>
      <c r="F6" s="131"/>
      <c r="G6" s="132">
        <f ca="1">IFERROR(NOW()-F6,"")</f>
        <v>45939.613484606482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45939.613484606482</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45939.613484606482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45939.613484606482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45939.613484606482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45939.613484606482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45939.613484606482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45939.613484606482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45939.613484606482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45939.613484606482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45939.613484606482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45939.613484606482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45939.613484606482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45939.613484606482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45939.613484606482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45939.613484606482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45939.613484606482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45939.613484606482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45939.613484606482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45939.613484606482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45939.613484606482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45939.613484606482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45939.613484606482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45939.613484606482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45939.613484606482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45939.613484606482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45939.613484606482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45939.613484606482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45939.613484606482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45939.613484606482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45939.613484606482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45939.613484606482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45939.613484606482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45939.613484606482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45939.613484606482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45939.613484606482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45939.613484606482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45939.613484606482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45939.613484606482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45939.613484606482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45939.613484606482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45939.613484606482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45939.613484606482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45939.613484606482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45939.613484606482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45939.613484606482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45939.613484606482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45939.613484606482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45939.613484606482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45939.613484606482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45939.613484606482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45939.613484606482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45939.613484606482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45939.613484606482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45939.613484606482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45939.613484606482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45939.613484606482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45939.613484606482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45939.613484606482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45939.613484606482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45939.613484606482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45939.613484606482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45939.613484606482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45939.613484606482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45939.613484606482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45939.613484606482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45939.613484606482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45939.613484606482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45939.613484606482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45939.613484606482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45939.613484606482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45939.613484606482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45939.613484606482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45939.613484606482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45939.613484606482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45939.613484606482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45939.613484606482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45939.613484606482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45939.613484606482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45939.613484606482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45939.613484606482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45939.613484606482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45939.613484606482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45939.613484606482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45939.613484606482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45939.613484606482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45939.613484606482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45939.613484606482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45939.613484606482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45939.613484606482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45939.613484606482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45939.613484606482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45939.613484606482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45939.613484606482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45939.613484606482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45939.613484606482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45939.613484606482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45939.613484606482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45939.613484606482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45939.613484606482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45939.613484606482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45939.613484606482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45939.613484606482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45939.613484606482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45939.613484606482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45939.613484606482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45939.613484606482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45939.613484606482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45939.613484606482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45939.613484606482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45939.613484606482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45939.613484606482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45939.613484606482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45939.613484606482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45939.613484606482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45939.613484606482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45939.613484606482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45939.613484606482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45939.613484606482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45939.613484606482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45939.613484606482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45939.613484606482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45939.613484606482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45939.613484606482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45939.613484606482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45939.613484606482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45939.613484606482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45939.613484606482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45939.613484606482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45939.613484606482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45939.613484606482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45939.613484606482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45939.613484606482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45939.613484606482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45939.613484606482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45939.613484606482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45939.613484606482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45939.613484606482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45939.613484606482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45939.613484606482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45939.613484606482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45939.613484606482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45939.613484606482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45939.613484606482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45939.613484606482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45939.613484606482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45939.613484606482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45939.613484606482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45939.613484606482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45939.613484606482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45939.613484606482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45939.613484606482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45939.613484606482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45939.613484606482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45939.613484606482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45939.613484606482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45939.613484606482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45939.613484606482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45939.613484606482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45939.613484606482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45939.613484606482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45939.613484606482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45939.613484606482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45939.613484606482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45939.613484606482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45939.613484606482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45939.613484606482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45939.613484606482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45939.613484606482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45939.613484606482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45939.613484606482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45939.613484606482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45939.613484606482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45939.613484606482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45939.613484606482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45939.613484606482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45939.613484606482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45939.613484606482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45939.613484606482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45939.613484606482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45939.613484606482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45939.613484606482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45939.613484606482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45939.613484606482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45939.613484606482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45939.613484606482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45939.613484606482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45939.613484606482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45939.613484606482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45939.613484606482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45939.613484606482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45939.613484606482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45939.613484606482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45939.613484606482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45939.613484606482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45939.613484606482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45939.613484606482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45939.613484606482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45939.613484606482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45939.613484606482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45939.613484606482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45939.613484606482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45939.613484606482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45939.613484606482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45939.613484606482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45939.613484606482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45939.613484606482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45939.613484606482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45939.613484606482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45939.613484606482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45939.613484606482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45939.613484606482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45939.613484606482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45939.613484606482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45939.613484606482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45939.613484606482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45939.613484606482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45939.613484606482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45939.613484606482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45939.613484606482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45939.613484606482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45939.613484606482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45939.613484606482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45939.613484606482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45939.613484606482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45939.613484606482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45939.613484606482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45939.613484606482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45939.613484606482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45939.613484606482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45939.613484606482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45939.613484606482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45939.613484606482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45939.613484606482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45939.613484606482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45939.613484606482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45939.613484606482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45939.613484606482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45939.613484606482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45939.613484606482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45939.613484606482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45939.613484606482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45939.613484606482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45939.613484606482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45939.613484606482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45939.613484606482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45939.613484606482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45939.613484606482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45939.613484606482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45939.613484606482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45939.613484606482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45939.613484606482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45939.613484606482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45939.613484606482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45939.613484606482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45939.613484606482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45939.613484606482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45939.613484606482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45939.613484606482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45939.613484606482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45939.613484606482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45939.613484606482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45939.613484606482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45939.613484606482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45939.613484606482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45939.613484606482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45939.613484606482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45939.613484606482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45939.613484606482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45939.613484606482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45939.613484606482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45939.613484606482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45939.613484606482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45939.613484606482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45939.613484606482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45939.613484606482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45939.613484606482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45939.613484606482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45939.613484606482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45939.613484606482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45939.613484606482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45939.613484606482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45939.613484606482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45939.613484606482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45939.613484606482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45939.613484606482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45939.613484606482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45939.613484606482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45939.613484606482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45939.613484606482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45939.613484606482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45939.613484606482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45939.613484606482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45939.613484606482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45939.613484606482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45939.613484606482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45939.613484606482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45939.613484606482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45939.613484606482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45939.613484606482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45939.613484606482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45939.613484606482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45939.613484606482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45939.613484606482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45939.613484606482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45939.613484606482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45939.613484606482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45939.613484606482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45939.613484606482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45939.613484606482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45939.613484606482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45939.613484606482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45939.613484606482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45939.613484606482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45939.613484606482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45939.613484606482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45939.613484606482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45939.613484606482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45939.613484606482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45939.613484606482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45939.613484606482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45939.613484606482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45939.613484606482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45939.613484606482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45939.613484606482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45939.613484606482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45939.613484606482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45939.613484606482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45939.613484606482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45939.613484606482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45939.613484606482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45939.613484606482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45939.613484606482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45939.613484606482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45939.613484606482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45939.613484606482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45939.613484606482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45939.613484606482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45939.613484606482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45939.613484606482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45939.613484606482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45939.613484606482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45939.613484606482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45939.613484606482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45939.613484606482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45939.613484606482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45939.613484606482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45939.613484606482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45939.613484606482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45939.613484606482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45939.613484606482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45939.613484606482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45939.613484606482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45939.613484606482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45939.613484606482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45939.613484606482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45939.613484606482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45939.613484606482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45939.613484606482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45939.613484606482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45939.613484606482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45939.613484606482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45939.613484606482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45939.613484606482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45939.613484606482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45939.613484606482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45939.613484606482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45939.613484606482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45939.613484606482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45939.613484606482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45939.613484606482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45939.613484606482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45939.613484606482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45939.613484606482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45939.613484606482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45939.613484606482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45939.613484606482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45939.613484606482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45939.613484606482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45939.613484606482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45939.613484606482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45939.613484606482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45939.613484606482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45939.613484606482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45939.613484606482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45939.613484606482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45939.613484606482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45939.613484606482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45939.613484606482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45939.613484606482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45939.613484606482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45939.613484606482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45939.613484606482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45939.613484606482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45939.613484606482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45939.613484606482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45939.613484606482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45939.613484606482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45939.613484606482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45939.613484606482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45939.613484606482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45939.613484606482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45939.613484606482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45939.613484606482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45939.613484606482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45939.613484606482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45939.613484606482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45939.613484606482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45939.613484606482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45939.613484606482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45939.613484606482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45939.613484606482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45939.613484606482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45939.613484606482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45939.613484606482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45939.613484606482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45939.613484606482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45939.613484606482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45939.613484606482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45939.613484606482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45939.613484606482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45939.613484606482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45939.613484606482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45939.613484606482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45939.613484606482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45939.613484606482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45939.613484606482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45939.613484606482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45939.613484606482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45939.613484606482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45939.613484606482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45939.613484606482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45939.613484606482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45939.613484606482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45939.613484606482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45939.613484606482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45939.613484606482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45939.613484606482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45939.613484606482</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45939.613484606482</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45939.613484606482</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45939.613484606482</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45939.613484606482</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45939.613484606482</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45939.613484606482</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45939.613484606482</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45939.613484606482</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4">
        <f ca="1">IFERROR(NOW()-F2,"")</f>
        <v>47.781424421293195</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4">
        <f t="shared" ref="G3" ca="1" si="0">IFERROR(NOW()-F3,"")</f>
        <v>13.42460729166487</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126" t="s">
        <v>36420</v>
      </c>
      <c r="E4" s="37" t="s">
        <v>38964</v>
      </c>
      <c r="F4" s="38">
        <v>45939.60869212963</v>
      </c>
      <c r="G4" s="39">
        <f t="shared" ref="G4:G22" ca="1" si="1">IFERROR(NOW()-F4,"")</f>
        <v>4.7924768514349125E-3</v>
      </c>
      <c r="H4" s="38">
        <v>45939.602442129632</v>
      </c>
      <c r="I4" s="37" t="str">
        <f>IFERROR(VLOOKUP(D4,DB!A:F,6,0),"")</f>
        <v>SCECO</v>
      </c>
      <c r="J4" s="37" t="str">
        <f>IFERROR(VLOOKUP(D4,DB!A:G,7,0),"")</f>
        <v>Vandalized</v>
      </c>
      <c r="K4" s="37" t="s">
        <v>39069</v>
      </c>
      <c r="L4" s="37" t="str">
        <f>IFERROR(VLOOKUP(D4,DB!A:I,9,0),"")</f>
        <v>Latis</v>
      </c>
    </row>
    <row r="5" spans="1:13" ht="15">
      <c r="A5" s="37"/>
      <c r="B5" s="37" t="str">
        <f>IFERROR(VLOOKUP(D5,DB!A:K,11,0),"")</f>
        <v/>
      </c>
      <c r="C5" s="37"/>
      <c r="D5" s="126"/>
      <c r="E5" s="37"/>
      <c r="F5" s="38"/>
      <c r="G5" s="39">
        <f t="shared" ca="1" si="1"/>
        <v>45939.613484606482</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45939.613484606482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45939.613484606482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45939.613484606482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45939.613484606482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45939.613484606482</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45939.613484606482</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45939.613484606482</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45939.613484606482</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45939.613484606482</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45939.613484606482</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45939.613484606482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45939.613484606482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45939.613484606482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45939.613484606482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45939.613484606482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45939.613484606482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45939.613484606482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45939.613484606482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45939.613484606482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45939.613484606482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45939.613484606482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45939.613484606482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45939.613484606482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45939.613484606482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45939.613484606482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45939.613484606482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45939.613484606482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45939.613484606482</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45939.613484606482</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45939.613484606482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45939.613484606482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45939.613484606482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45939.613484606482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45939.613484606482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45939.613484606482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45939.613484606482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45939.613484606482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45939.613484606482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45939.613484606482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45939.613484606482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45939.613484606482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45939.613484606482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45939.613484606482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45939.613484606482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45939.613484606482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45939.613484606482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45939.613484606482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45939.613484606482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45939.613484606482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45939.613484606482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45939.613484606482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45939.613484606482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45939.613484606482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45939.613484606482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45939.613484606482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45939.613484606482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45939.613484606482</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45939.613484606482</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45939.613484606482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45939.613484606482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45939.613484606482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45939.613484606482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45939.613484606482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45939.613484606482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45939.613484606482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45939.613484606482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45939.613484606482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45939.613484606482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45939.613484606482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45939.613484606482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45939.613484606482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45939.613484606482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45939.613484606482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45939.613484606482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45939.613484606482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45939.613484606482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45939.613484606482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45939.613484606482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45939.613484606482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45939.613484606482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45939.613484606482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45939.613484606482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45939.613484606482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45939.613484606482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45939.613484606482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45939.613484606482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45939.613484606482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45939.613484606482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45939.613484606482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45939.613484606482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45939.613484606482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45939.613484606482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45939.613484606482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45939.613484606482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45939.613484606482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45939.613484606482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45939.613484606482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45939.613484606482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45939.613484606482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45939.613484606482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45939.613484606482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45939.613484606482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45939.613484606482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45939.613484606482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45939.613484606482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45939.613484606482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45939.613484606482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45939.613484606482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45939.613484606482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45939.613484606482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45939.613484606482</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45939.613484606482</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2"/>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39070</v>
      </c>
      <c r="B2" s="149" t="s">
        <v>5398</v>
      </c>
      <c r="C2" s="148">
        <v>1</v>
      </c>
      <c r="D2" s="149" t="s">
        <v>34463</v>
      </c>
      <c r="E2" s="148" t="s">
        <v>39071</v>
      </c>
      <c r="F2" s="150">
        <v>45926.772847222222</v>
      </c>
      <c r="G2" s="151">
        <f ca="1">IFERROR(NOW()-F2,"-")</f>
        <v>12.840637384259026</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8.4422106483543757E-2</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5.7325123842601897</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39076</v>
      </c>
      <c r="B5" s="149" t="s">
        <v>5398</v>
      </c>
      <c r="C5" s="148">
        <v>1</v>
      </c>
      <c r="D5" s="149" t="s">
        <v>33408</v>
      </c>
      <c r="E5" s="148" t="s">
        <v>38964</v>
      </c>
      <c r="F5" s="150">
        <v>45934.942245370374</v>
      </c>
      <c r="G5" s="151">
        <f ca="1">IFERROR(NOW()-F5,"-")</f>
        <v>4.6712392361077946</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39077</v>
      </c>
      <c r="B6" s="157" t="str">
        <f>IFERROR(VLOOKUP(D6,DB!A:K,11,0),"")</f>
        <v>R6</v>
      </c>
      <c r="C6" s="157">
        <v>1</v>
      </c>
      <c r="D6" s="157" t="s">
        <v>33325</v>
      </c>
      <c r="E6" s="157" t="s">
        <v>38964</v>
      </c>
      <c r="F6" s="157"/>
      <c r="G6" s="151">
        <f ca="1">IFERROR(NOW()-F6,"-")</f>
        <v>45939.613484606482</v>
      </c>
      <c r="H6" s="162">
        <v>45939.45239583333</v>
      </c>
      <c r="I6" s="157" t="str">
        <f>IFERROR(VLOOKUP(D6,DB!A:F,6,0),"")</f>
        <v>Generator-SG</v>
      </c>
      <c r="J6" s="157" t="str">
        <f>IFERROR(VLOOKUP(D6,DB!A:G,7,0),"")</f>
        <v>Vandalized</v>
      </c>
      <c r="K6" s="157" t="s">
        <v>39078</v>
      </c>
      <c r="L6" s="157" t="str">
        <f>IFERROR(VLOOKUP(D6,DB!A:I,9,0),"")</f>
        <v>Latis</v>
      </c>
    </row>
    <row r="7" spans="1:16383" ht="31.5" customHeight="1">
      <c r="A7" s="157"/>
      <c r="B7" s="157" t="str">
        <f>IFERROR(VLOOKUP(D7,DB!A:K,11,0),"")</f>
        <v/>
      </c>
      <c r="C7" s="157"/>
      <c r="D7" s="156"/>
      <c r="E7" s="157"/>
      <c r="F7" s="157"/>
      <c r="G7" s="151">
        <f ca="1">IFERROR(NOW()-F7,"-")</f>
        <v>45939.613484606482</v>
      </c>
      <c r="H7" s="157"/>
      <c r="I7" s="157" t="str">
        <f>IFERROR(VLOOKUP(D7,DB!A:F,6,0),"")</f>
        <v/>
      </c>
      <c r="J7" s="157" t="str">
        <f>IFERROR(VLOOKUP(D7,DB!A:G,7,0),"")</f>
        <v/>
      </c>
      <c r="K7" s="157"/>
      <c r="L7" s="157" t="str">
        <f>IFERROR(VLOOKUP(D7,DB!A:I,9,0),"")</f>
        <v/>
      </c>
    </row>
    <row r="8" spans="1:16383" ht="31.5" customHeight="1">
      <c r="A8" s="157"/>
      <c r="B8" s="157" t="str">
        <f>IFERROR(VLOOKUP(D8,DB!A:K,11,0),"")</f>
        <v/>
      </c>
      <c r="C8" s="157"/>
      <c r="D8" s="156"/>
      <c r="E8" s="157"/>
      <c r="F8" s="157"/>
      <c r="G8" s="151">
        <f ca="1">IFERROR(NOW()-F8,"-")</f>
        <v>45939.613484606482</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45939.613484606482</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45939.613484606482</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45939.613484606482</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45939.613484606482</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45939.613484606482</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45939.613484606482</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45939.613484606482</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45939.613484606482</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45939.613484606482</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45939.613484606482</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45939.613484606482</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45939.613484606482</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45939.613484606482</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45939.613484606482</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45939.613484606482</v>
      </c>
      <c r="H23" s="157"/>
      <c r="I23" s="157" t="str">
        <f>IFERROR(VLOOKUP(D23,DB!A:F,6,0),"")</f>
        <v/>
      </c>
      <c r="J23" s="157" t="str">
        <f>IFERROR(VLOOKUP(D23,DB!A:G,7,0),"")</f>
        <v/>
      </c>
      <c r="K23" s="157"/>
      <c r="L23" s="157" t="str">
        <f>IFERROR(VLOOKUP(D23,DB!A:I,9,0),"")</f>
        <v/>
      </c>
    </row>
    <row r="24" spans="1:12" ht="31.5" customHeight="1">
      <c r="A24" s="157"/>
      <c r="B24" s="157" t="str">
        <f>IFERROR(VLOOKUP(D24,DB!A:K,11,0),"")</f>
        <v/>
      </c>
      <c r="C24" s="157"/>
      <c r="D24" s="157"/>
      <c r="E24" s="157"/>
      <c r="F24" s="157"/>
      <c r="G24" s="151">
        <f ca="1">IFERROR(NOW()-F24,"-")</f>
        <v>45939.613484606482</v>
      </c>
      <c r="H24" s="157"/>
      <c r="I24" s="157" t="str">
        <f>IFERROR(VLOOKUP(D24,DB!A:F,6,0),"")</f>
        <v/>
      </c>
      <c r="J24" s="157" t="str">
        <f>IFERROR(VLOOKUP(D24,DB!A:G,7,0),"")</f>
        <v/>
      </c>
      <c r="K24" s="157"/>
      <c r="L24" s="157" t="str">
        <f>IFERROR(VLOOKUP(D24,DB!A:I,9,0),"")</f>
        <v/>
      </c>
    </row>
    <row r="25" spans="1:12" ht="31.5" customHeight="1">
      <c r="A25" s="110"/>
      <c r="B25" s="158" t="str">
        <f>IFERROR(VLOOKUP(D25,DB!A:K,11,0),"")</f>
        <v/>
      </c>
      <c r="C25" s="158"/>
      <c r="D25" s="158"/>
      <c r="E25" s="159"/>
      <c r="F25" s="113"/>
      <c r="G25" s="151">
        <f ca="1">IFERROR(NOW()-F25,"-")</f>
        <v>45939.613484606482</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45939.613484606482</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45939.613484606482</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45939.613484606482</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51">
        <f ca="1">IFERROR(NOW()-F29,"-")</f>
        <v>45939.613484606482</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45939.613484606482</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45939.613484606482</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45939.613484606482</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45939.613484606482</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45939.613484606482</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45939.613484606482</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45939.613484606482</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45939.613484606482</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45939.613484606482</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45939.613484606482</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45939.613484606482</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45939.613484606482</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45939.613484606482</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45939.613484606482</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45939.613484606482</v>
      </c>
      <c r="H44" s="113"/>
      <c r="I44" s="158" t="str">
        <f>IFERROR(VLOOKUP(D44,DB!A:F,6,0),"")</f>
        <v/>
      </c>
      <c r="J44" s="158" t="str">
        <f>IFERROR(VLOOKUP(D44,DB!A:G,7,0),"")</f>
        <v/>
      </c>
      <c r="K44" s="161"/>
      <c r="L44" s="159" t="str">
        <f>IFERROR(VLOOKUP(D44,DB!A:I,9,0),"")</f>
        <v/>
      </c>
    </row>
    <row r="45" spans="1:12" ht="31.5" customHeight="1">
      <c r="A45" s="110"/>
      <c r="B45" s="158" t="str">
        <f>IFERROR(VLOOKUP(D45,DB!A:K,11,0),"")</f>
        <v/>
      </c>
      <c r="C45" s="158"/>
      <c r="D45" s="158"/>
      <c r="E45" s="159"/>
      <c r="F45" s="113"/>
      <c r="G45" s="160">
        <f ca="1">IFERROR(NOW()-F45,"-")</f>
        <v>45939.613484606482</v>
      </c>
      <c r="H45" s="113"/>
      <c r="I45" s="158" t="str">
        <f>IFERROR(VLOOKUP(D45,DB!A:F,6,0),"")</f>
        <v/>
      </c>
      <c r="J45" s="158" t="str">
        <f>IFERROR(VLOOKUP(D45,DB!A:G,7,0),"")</f>
        <v/>
      </c>
      <c r="K45" s="161"/>
      <c r="L45" s="159" t="str">
        <f>IFERROR(VLOOKUP(D45,DB!A:I,9,0),"")</f>
        <v/>
      </c>
    </row>
    <row r="46" spans="1:12" ht="31.5" customHeight="1">
      <c r="A46" s="110"/>
      <c r="B46" s="109" t="str">
        <f>IFERROR(VLOOKUP(D46,DB!A:K,11,0),"")</f>
        <v/>
      </c>
      <c r="C46" s="111"/>
      <c r="D46" s="109"/>
      <c r="E46" s="112"/>
      <c r="F46" s="113"/>
      <c r="G46" s="81">
        <f ca="1">IFERROR(NOW()-F46,"-")</f>
        <v>45939.613484606482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45939.613484606482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45939.613484606482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45939.613484606482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45939.613484606482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45939.613484606482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45939.613484606482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45939.613484606482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45939.613484606482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45939.613484606482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45939.613484606482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45939.613484606482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45939.613484606482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45939.613484606482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45939.613484606482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45939.613484606482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45939.613484606482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45939.613484606482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45939.613484606482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45939.613484606482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45939.613484606482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45939.613484606482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45939.613484606482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45939.613484606482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45939.613484606482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45939.613484606482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45939.613484606482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45939.613484606482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45939.613484606482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45939.613484606482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45939.613484606482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45939.613484606482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45939.613484606482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45939.613484606482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45939.613484606482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45939.613484606482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45939.613484606482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45939.613484606482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45939.613484606482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45939.613484606482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45939.613484606482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45939.613484606482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45939.613484606482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45939.613484606482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45939.613484606482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45939.613484606482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45939.613484606482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45939.613484606482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45939.613484606482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45939.613484606482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45939.613484606482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45939.613484606482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45939.613484606482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45939.613484606482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45939.613484606482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45939.613484606482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45939.613484606482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45939.613484606482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45939.613484606482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45939.613484606482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45939.613484606482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45939.613484606482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45939.613484606482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45939.613484606482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45939.613484606482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45939.613484606482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45939.613484606482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45939.613484606482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45939.613484606482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45939.613484606482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45939.613484606482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45939.613484606482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45939.613484606482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45939.613484606482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45939.613484606482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45939.613484606482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45939.613484606482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45939.613484606482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45939.613484606482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45939.613484606482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45939.613484606482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45939.613484606482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45939.613484606482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45939.613484606482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45939.613484606482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45939.613484606482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45939.613484606482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45939.613484606482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45939.613484606482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45939.613484606482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45939.613484606482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45939.613484606482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45939.613484606482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45939.613484606482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45939.613484606482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45939.613484606482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45939.613484606482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45939.613484606482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45939.613484606482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45939.613484606482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45939.613484606482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45939.613484606482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45939.613484606482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45939.613484606482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45939.613484606482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45939.613484606482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45939.613484606482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45939.613484606482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45939.613484606482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45939.613484606482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45939.613484606482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45939.613484606482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45939.613484606482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45939.613484606482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45939.613484606482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45939.613484606482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45939.613484606482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45939.613484606482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45939.613484606482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45939.613484606482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45939.613484606482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45939.613484606482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45939.613484606482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45939.613484606482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45939.613484606482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45939.613484606482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45939.613484606482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45939.613484606482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45939.613484606482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45939.613484606482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45939.613484606482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45939.613484606482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45939.613484606482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45939.613484606482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45939.613484606482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45939.613484606482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45939.613484606482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45939.613484606482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45939.613484606482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45939.613484606482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45939.613484606482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45939.613484606482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45939.613484606482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45939.613484606482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45939.613484606482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45939.613484606482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45939.613484606482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45939.613484606482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45939.613484606482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45939.613484606482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45939.613484606482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45939.613484606482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45939.613484606482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45939.613484606482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45939.613484606482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45939.613484606482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45939.613484606482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45939.613484606482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45939.613484606482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45939.613484606482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45939.613484606482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45939.613484606482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45939.613484606482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45939.613484606482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45939.613484606482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45939.613484606482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45939.613484606482</v>
      </c>
      <c r="H212" s="113"/>
      <c r="I212" s="109" t="str">
        <f>IFERROR(VLOOKUP(D212,DB!A:F,6,0),"")</f>
        <v/>
      </c>
      <c r="J212" s="108" t="str">
        <f>IFERROR(VLOOKUP(D212,DB!A:G,7,0),"")</f>
        <v/>
      </c>
      <c r="K212" s="114"/>
      <c r="L212" s="115" t="str">
        <f>IFERROR(VLOOKUP(D212,DB!A:I,9,0),"")</f>
        <v/>
      </c>
    </row>
  </sheetData>
  <dataValidations count="2">
    <dataValidation allowBlank="1" showInputMessage="1" showErrorMessage="1" sqref="E1" xr:uid="{380493DB-286A-4683-AF55-C78F04945A49}"/>
    <dataValidation type="list" allowBlank="1" showInputMessage="1" showErrorMessage="1" sqref="E3 E5:E2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2025-10-09T11:44:01Z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